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75" tabRatio="911" firstSheet="1" activeTab="7"/>
  </bookViews>
  <sheets>
    <sheet name="路网内外场设备运维（一类项目）" sheetId="118" r:id="rId1"/>
    <sheet name="路网内外场设备运维（二类项目）" sheetId="119" r:id="rId2"/>
    <sheet name="安全生产费（路网内外场设备运维）" sheetId="45" r:id="rId3"/>
    <sheet name="汇总表（路网内外场设备运维）" sheetId="43" r:id="rId4"/>
    <sheet name="非现场执法设备运维" sheetId="120" r:id="rId5"/>
    <sheet name="安全生产费 (非现场执法设备运维)" sheetId="121" r:id="rId6"/>
    <sheet name="汇总表（非现场执法设备运维）" sheetId="122" r:id="rId7"/>
    <sheet name="汇总表（总）" sheetId="123" r:id="rId8"/>
  </sheets>
  <externalReferences>
    <externalReference r:id="rId10"/>
    <externalReference r:id="rId11"/>
  </externalReferences>
  <definedNames>
    <definedName name="_xlnm.Print_Area" localSheetId="3">'汇总表（路网内外场设备运维）'!$A$1:$D$10</definedName>
    <definedName name="_xlnm.Print_Area" localSheetId="1">'路网内外场设备运维（二类项目）'!$A$1:$F$87</definedName>
    <definedName name="_xlnm.Print_Area" localSheetId="0">'路网内外场设备运维（一类项目）'!$A$1:$F$5</definedName>
    <definedName name="_xlnm.Print_Titles" localSheetId="1">'路网内外场设备运维（二类项目）'!$1:$3</definedName>
    <definedName name="_xlnm.Print_Titles" localSheetId="0">'路网内外场设备运维（一类项目）'!$1:$3</definedName>
    <definedName name="单价">'[1]2010-05'!$B$5:$Q$9947</definedName>
    <definedName name="地址">[2]分局缴纳的电费2009年!$B$2:$D$2</definedName>
    <definedName name="_xlnm.Print_Area" localSheetId="4">非现场执法设备运维!$A$1:$F$7</definedName>
    <definedName name="_xlnm.Print_Titles" localSheetId="4">非现场执法设备运维!$1:$3</definedName>
    <definedName name="_xlnm.Print_Area" localSheetId="6">'汇总表（非现场执法设备运维）'!$A$1:$D$9</definedName>
    <definedName name="_xlnm.Print_Area" localSheetId="7">'汇总表（总）'!$A$1:$D$11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<sst xmlns="http://schemas.openxmlformats.org/spreadsheetml/2006/main" count="339" uniqueCount="135">
  <si>
    <t>工 程 量 清 单</t>
  </si>
  <si>
    <t>工程名称：2025年顺义公路分局路网设施运维项目</t>
  </si>
  <si>
    <t xml:space="preserve"> </t>
  </si>
  <si>
    <t>项目编号</t>
  </si>
  <si>
    <t>项 目 名 称</t>
  </si>
  <si>
    <t>单位</t>
  </si>
  <si>
    <t>数量</t>
  </si>
  <si>
    <t>单价</t>
  </si>
  <si>
    <t>合价</t>
  </si>
  <si>
    <t>702-01-1</t>
  </si>
  <si>
    <t>路网内外场设备运维（一类项目）</t>
  </si>
  <si>
    <t>项</t>
  </si>
  <si>
    <t xml:space="preserve">合计 </t>
  </si>
  <si>
    <t>703-01-1</t>
  </si>
  <si>
    <t>交通情况调查设备</t>
  </si>
  <si>
    <t>a</t>
  </si>
  <si>
    <t>激光交通设备维修</t>
  </si>
  <si>
    <t>a-1</t>
  </si>
  <si>
    <t>故障检测及简修</t>
  </si>
  <si>
    <t>套</t>
  </si>
  <si>
    <t>a-2</t>
  </si>
  <si>
    <t>更换易损易耗件</t>
  </si>
  <si>
    <t>a-3</t>
  </si>
  <si>
    <t>交调设备拆除</t>
  </si>
  <si>
    <t>a-4</t>
  </si>
  <si>
    <t>交调设备安装</t>
  </si>
  <si>
    <t>a-5</t>
  </si>
  <si>
    <t>支撑设备拆除单柱式</t>
  </si>
  <si>
    <t>a-6</t>
  </si>
  <si>
    <t>支撑设备安装混凝土</t>
  </si>
  <si>
    <t>m³</t>
  </si>
  <si>
    <t>a-7</t>
  </si>
  <si>
    <t>支撑设备安装钢筋</t>
  </si>
  <si>
    <t>t</t>
  </si>
  <si>
    <t>a-8</t>
  </si>
  <si>
    <t>支撑设备安装单柱式</t>
  </si>
  <si>
    <t>a-9</t>
  </si>
  <si>
    <t>后台处理设备更换交换机</t>
  </si>
  <si>
    <t>台</t>
  </si>
  <si>
    <t>a-10</t>
  </si>
  <si>
    <t>后台处理设备更换通信模块</t>
  </si>
  <si>
    <t>个</t>
  </si>
  <si>
    <t>a-11</t>
  </si>
  <si>
    <t>后台处理设备更换电源模块</t>
  </si>
  <si>
    <t>a-12</t>
  </si>
  <si>
    <t>更换供电线缆地埋式</t>
  </si>
  <si>
    <t>m</t>
  </si>
  <si>
    <t>a-13</t>
  </si>
  <si>
    <t>更换供电线缆架空式</t>
  </si>
  <si>
    <t>a-14</t>
  </si>
  <si>
    <t>更换安全保护器件</t>
  </si>
  <si>
    <t>a-15</t>
  </si>
  <si>
    <t>维修接地装置</t>
  </si>
  <si>
    <t>处</t>
  </si>
  <si>
    <t>b</t>
  </si>
  <si>
    <t>超声波微波交通设备维修</t>
  </si>
  <si>
    <t>b-1</t>
  </si>
  <si>
    <t>b-2</t>
  </si>
  <si>
    <t>b-3</t>
  </si>
  <si>
    <t>更换机箱</t>
  </si>
  <si>
    <t>b-4</t>
  </si>
  <si>
    <t>b-5</t>
  </si>
  <si>
    <t>b-6</t>
  </si>
  <si>
    <t>支撑设备拆除门架式</t>
  </si>
  <si>
    <t>b-7</t>
  </si>
  <si>
    <t>b-8</t>
  </si>
  <si>
    <t>b-9</t>
  </si>
  <si>
    <t>b-10</t>
  </si>
  <si>
    <t>c</t>
  </si>
  <si>
    <t>超声波交通设备维修</t>
  </si>
  <si>
    <t>c-1</t>
  </si>
  <si>
    <t>c-2</t>
  </si>
  <si>
    <t>c-3</t>
  </si>
  <si>
    <t>更换超声波传感器</t>
  </si>
  <si>
    <t>c-4</t>
  </si>
  <si>
    <t>c-5</t>
  </si>
  <si>
    <t>703-01-2</t>
  </si>
  <si>
    <t>公路LED可变信息标志维修</t>
  </si>
  <si>
    <t>d</t>
  </si>
  <si>
    <t>设备拆除</t>
  </si>
  <si>
    <t>e</t>
  </si>
  <si>
    <t>设备安装</t>
  </si>
  <si>
    <t>f</t>
  </si>
  <si>
    <t>g</t>
  </si>
  <si>
    <t>h</t>
  </si>
  <si>
    <t>i</t>
  </si>
  <si>
    <t>支撑设备安装门架式</t>
  </si>
  <si>
    <t>j</t>
  </si>
  <si>
    <t>后台处理设备更换LED显示模组</t>
  </si>
  <si>
    <t>k</t>
  </si>
  <si>
    <t>l</t>
  </si>
  <si>
    <t>n</t>
  </si>
  <si>
    <t>o</t>
  </si>
  <si>
    <t>p</t>
  </si>
  <si>
    <t>更换避雷针</t>
  </si>
  <si>
    <t>根</t>
  </si>
  <si>
    <t>703-01-3</t>
  </si>
  <si>
    <t>视频监控设备维修</t>
  </si>
  <si>
    <t>更换摄像机</t>
  </si>
  <si>
    <t>更换维修云台</t>
  </si>
  <si>
    <t>后台处理设备光端机</t>
  </si>
  <si>
    <t>q</t>
  </si>
  <si>
    <t>r</t>
  </si>
  <si>
    <t>703-01-4</t>
  </si>
  <si>
    <t>雷视一体机设备维修</t>
  </si>
  <si>
    <t>703-01-5</t>
  </si>
  <si>
    <t>轴载检测设备维修</t>
  </si>
  <si>
    <t>后台处理设备更换主机</t>
  </si>
  <si>
    <t>后台处理设备更换工控机</t>
  </si>
  <si>
    <t>703-01-6</t>
  </si>
  <si>
    <t>积水监测设备维修</t>
  </si>
  <si>
    <t>更换压力液位传感器</t>
  </si>
  <si>
    <t xml:space="preserve">605-05-7 </t>
  </si>
  <si>
    <t>安全生产费</t>
  </si>
  <si>
    <t>投 标 报 价 汇 总 表</t>
  </si>
  <si>
    <t>序号</t>
  </si>
  <si>
    <t>金额</t>
  </si>
  <si>
    <t>路网内外场设备运维（二类项目）</t>
  </si>
  <si>
    <t>清单合计（1+2+3=4）</t>
  </si>
  <si>
    <t>已包含在清单合计中的安全生产费（投标控制价上限的1.5%）</t>
  </si>
  <si>
    <t>清单合计减去安全生产费合计(4-5=6)（评标价）</t>
  </si>
  <si>
    <t>投标报价（4=7）</t>
  </si>
  <si>
    <t>工程名称：2025年顺义公路分局路网设施运维项目（非现场执法设备运维）</t>
  </si>
  <si>
    <t xml:space="preserve">  </t>
  </si>
  <si>
    <t>704-01-1</t>
  </si>
  <si>
    <t>非现场执法设备运维</t>
  </si>
  <si>
    <t>非现场执法设备运行维护</t>
  </si>
  <si>
    <t>强制检测及期间性能核查</t>
  </si>
  <si>
    <t>清单合计（1+2=3）</t>
  </si>
  <si>
    <t>清单合计减去安全生产费合计(3-4=5)（评标价）</t>
  </si>
  <si>
    <t>投标报价（3=6）</t>
  </si>
  <si>
    <t>清单合计</t>
  </si>
  <si>
    <t>已包含在清单合计中的安全生产费</t>
  </si>
  <si>
    <t>清单合计减去安全生产费合计（评标价）</t>
  </si>
  <si>
    <t>投标报价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</si>
</sst>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\(0.00\)"/>
    <numFmt numFmtId="178" formatCode="0_);[Red]\(0\)"/>
    <numFmt numFmtId="179" formatCode="0.00_ "/>
    <numFmt numFmtId="180" formatCode="0.0"/>
  </numFmts>
  <fonts count="28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2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</cellStyleXfs>
  <cellXfs count="8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3" fillId="0" borderId="0" xfId="52" applyFo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3" fillId="0" borderId="0" xfId="52" applyNumberFormat="1" applyFont="1">
      <alignment vertical="center"/>
    </xf>
    <xf numFmtId="176" fontId="2" fillId="0" borderId="2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176" fontId="2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>
      <alignment vertical="center" wrapText="1"/>
    </xf>
    <xf numFmtId="176" fontId="4" fillId="2" borderId="0" xfId="52" applyNumberFormat="1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 applyProtection="1">
      <alignment horizontal="center" vertical="center"/>
      <protection locked="0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8" fontId="5" fillId="0" borderId="2" xfId="66" applyNumberFormat="1" applyFont="1" applyBorder="1" applyAlignment="1" applyProtection="1">
      <alignment horizontal="center" vertical="center"/>
      <protection hidden="1"/>
    </xf>
    <xf numFmtId="0" fontId="2" fillId="0" borderId="0" xfId="52" applyFont="1">
      <alignment vertical="center"/>
    </xf>
    <xf numFmtId="0" fontId="6" fillId="0" borderId="0" xfId="52" applyFont="1">
      <alignment vertical="center"/>
    </xf>
    <xf numFmtId="0" fontId="6" fillId="0" borderId="0" xfId="52" applyFont="1" applyAlignment="1">
      <alignment horizontal="left" vertical="center" wrapText="1"/>
    </xf>
    <xf numFmtId="0" fontId="6" fillId="0" borderId="0" xfId="52" applyFont="1" applyAlignment="1">
      <alignment horizontal="center" vertical="center"/>
    </xf>
    <xf numFmtId="176" fontId="3" fillId="0" borderId="0" xfId="52" applyNumberFormat="1" applyFont="1" applyAlignment="1">
      <alignment horizontal="center" vertical="center"/>
    </xf>
    <xf numFmtId="0" fontId="3" fillId="0" borderId="0" xfId="52" applyFont="1" applyAlignment="1">
      <alignment horizontal="center" vertical="center"/>
    </xf>
    <xf numFmtId="0" fontId="1" fillId="0" borderId="0" xfId="52" applyFont="1" applyAlignment="1">
      <alignment horizontal="center" vertical="center"/>
    </xf>
    <xf numFmtId="176" fontId="1" fillId="0" borderId="0" xfId="52" applyNumberFormat="1" applyFont="1" applyAlignment="1">
      <alignment horizontal="center" vertical="center"/>
    </xf>
    <xf numFmtId="0" fontId="5" fillId="0" borderId="1" xfId="52" applyFont="1" applyBorder="1" applyAlignment="1">
      <alignment horizontal="left" vertical="center" wrapText="1"/>
    </xf>
    <xf numFmtId="176" fontId="5" fillId="0" borderId="1" xfId="52" applyNumberFormat="1" applyFont="1" applyBorder="1" applyAlignment="1">
      <alignment horizontal="left" vertical="center" wrapText="1"/>
    </xf>
    <xf numFmtId="0" fontId="5" fillId="0" borderId="1" xfId="52" applyFont="1" applyBorder="1" applyAlignment="1">
      <alignment horizontal="right" vertical="center" wrapText="1"/>
    </xf>
    <xf numFmtId="0" fontId="5" fillId="0" borderId="2" xfId="52" applyFont="1" applyBorder="1" applyAlignment="1">
      <alignment horizontal="center" vertical="center" wrapText="1"/>
    </xf>
    <xf numFmtId="176" fontId="5" fillId="0" borderId="2" xfId="52" applyNumberFormat="1" applyFont="1" applyBorder="1" applyAlignment="1">
      <alignment horizontal="center" vertical="center" wrapText="1"/>
    </xf>
    <xf numFmtId="176" fontId="5" fillId="0" borderId="2" xfId="59" applyNumberFormat="1" applyFont="1" applyBorder="1" applyAlignment="1">
      <alignment horizontal="left" vertical="center" wrapText="1"/>
    </xf>
    <xf numFmtId="176" fontId="5" fillId="0" borderId="2" xfId="59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9" fontId="2" fillId="0" borderId="2" xfId="52" applyNumberFormat="1" applyFont="1" applyBorder="1" applyAlignment="1">
      <alignment horizontal="center" vertical="center"/>
    </xf>
    <xf numFmtId="176" fontId="2" fillId="0" borderId="2" xfId="52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9" fontId="2" fillId="0" borderId="2" xfId="52" applyNumberFormat="1" applyFont="1" applyBorder="1" applyAlignment="1" applyProtection="1">
      <alignment horizontal="center" vertical="center"/>
      <protection locked="0"/>
    </xf>
    <xf numFmtId="0" fontId="5" fillId="0" borderId="2" xfId="52" applyFont="1" applyBorder="1" applyAlignment="1">
      <alignment horizontal="center" vertical="center"/>
    </xf>
    <xf numFmtId="176" fontId="5" fillId="0" borderId="2" xfId="52" applyNumberFormat="1" applyFont="1" applyBorder="1" applyAlignment="1">
      <alignment horizontal="center" vertical="center"/>
    </xf>
    <xf numFmtId="178" fontId="3" fillId="0" borderId="0" xfId="52" applyNumberFormat="1" applyFont="1">
      <alignment vertical="center"/>
    </xf>
    <xf numFmtId="0" fontId="3" fillId="0" borderId="0" xfId="52" applyNumberFormat="1" applyFont="1">
      <alignment vertical="center"/>
    </xf>
    <xf numFmtId="0" fontId="4" fillId="2" borderId="0" xfId="52" applyFont="1" applyFill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9" fontId="3" fillId="0" borderId="0" xfId="0" applyNumberFormat="1" applyFont="1" applyFill="1">
      <alignment vertical="center"/>
    </xf>
    <xf numFmtId="176" fontId="3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0" fontId="5" fillId="0" borderId="1" xfId="52" applyFont="1" applyFill="1" applyBorder="1" applyAlignment="1">
      <alignment horizontal="left" vertical="center" wrapText="1"/>
    </xf>
    <xf numFmtId="179" fontId="5" fillId="0" borderId="1" xfId="52" applyNumberFormat="1" applyFont="1" applyFill="1" applyBorder="1" applyAlignment="1">
      <alignment horizontal="right" vertical="center" wrapText="1"/>
    </xf>
    <xf numFmtId="176" fontId="5" fillId="0" borderId="1" xfId="52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80" fontId="5" fillId="0" borderId="2" xfId="0" applyNumberFormat="1" applyFont="1" applyFill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7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5" fillId="0" borderId="2" xfId="66" applyNumberFormat="1" applyFont="1" applyBorder="1" applyAlignment="1" applyProtection="1">
      <alignment horizontal="center" vertical="center"/>
      <protection hidden="1"/>
    </xf>
    <xf numFmtId="0" fontId="5" fillId="0" borderId="2" xfId="52" applyFont="1" applyBorder="1" applyAlignment="1">
      <alignment horizontal="left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15" xfId="50"/>
    <cellStyle name="常规 16" xfId="51"/>
    <cellStyle name="常规 2" xfId="52"/>
    <cellStyle name="常规 2 10 2" xfId="53"/>
    <cellStyle name="常规 2 2" xfId="54"/>
    <cellStyle name="常规 26 2" xfId="55"/>
    <cellStyle name="常规 27" xfId="56"/>
    <cellStyle name="常规 3" xfId="57"/>
    <cellStyle name="常规 3 2" xfId="58"/>
    <cellStyle name="常规 3 2 2" xfId="59"/>
    <cellStyle name="常规 3 3" xfId="60"/>
    <cellStyle name="常规 4" xfId="61"/>
    <cellStyle name="常规 5" xfId="62"/>
    <cellStyle name="常规 6" xfId="63"/>
    <cellStyle name="常规 7" xfId="64"/>
    <cellStyle name="常规 8" xfId="65"/>
    <cellStyle name="常规_Sheet1" xfId="66"/>
  </cellStyles>
  <dxfs count="1">
    <dxf>
      <fill>
        <patternFill patternType="solid">
          <bgColor rgb="FFFFC0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2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1016;&#33395;\28&#12289;&#35745;&#21010;&#25253;&#36865;\2025&#35745;&#21010;\2009&#24180;&#33267;2024&#24180;&#32593;&#36153;%20%20&#22806;&#22330;&#30005;&#36153;%20&#32479;&#3574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单位"/>
      <sheetName val="常用项目"/>
      <sheetName val="报出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09年电费(含用电度数)"/>
      <sheetName val="分局缴纳的电费2009年"/>
      <sheetName val="张洪斌提供的电费缴纳记录2009"/>
      <sheetName val="分局缴纳的电费2010年"/>
      <sheetName val="2011年电费"/>
      <sheetName val="2012年电费"/>
      <sheetName val="2013年电费"/>
      <sheetName val="2013年网费"/>
      <sheetName val="2014年电费"/>
      <sheetName val="2014年网费"/>
      <sheetName val="2015年电费"/>
      <sheetName val="2015年网费"/>
      <sheetName val="2016网费"/>
      <sheetName val="2016电费"/>
      <sheetName val="2016年电量"/>
      <sheetName val="2017年网费"/>
      <sheetName val="2017 电费"/>
      <sheetName val="2017电量"/>
      <sheetName val="2018电费"/>
      <sheetName val="2018电量"/>
      <sheetName val="2019电费"/>
      <sheetName val="2019电量"/>
      <sheetName val="2020电费"/>
      <sheetName val="2020电量"/>
      <sheetName val="2021电费"/>
      <sheetName val="2021电量"/>
      <sheetName val="2022电费"/>
      <sheetName val="2022电量"/>
      <sheetName val="2023电量"/>
      <sheetName val="2023电费"/>
      <sheetName val="2024电费"/>
      <sheetName val="2024电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view="pageBreakPreview" zoomScaleNormal="100" workbookViewId="0">
      <pane ySplit="3" topLeftCell="A4" activePane="bottomLeft" state="frozen"/>
      <selection/>
      <selection pane="bottomLeft" activeCell="E4" sqref="E4"/>
    </sheetView>
  </sheetViews>
  <sheetFormatPr defaultColWidth="8.75" defaultRowHeight="14.25"/>
  <cols>
    <col min="1" max="1" width="10.5833333333333" style="38" customWidth="1"/>
    <col min="2" max="2" width="31.125" style="39" customWidth="1"/>
    <col min="3" max="3" width="7.58333333333333" style="40" customWidth="1"/>
    <col min="4" max="4" width="8.58333333333333" style="41" customWidth="1"/>
    <col min="5" max="5" width="12" style="42" customWidth="1"/>
    <col min="6" max="6" width="12.5833333333333" style="11" customWidth="1"/>
    <col min="7" max="8" width="9.16666666666667" style="11" customWidth="1"/>
    <col min="9" max="9" width="12.625" style="11"/>
    <col min="10" max="10" width="13.75" style="11"/>
    <col min="11" max="12" width="8.75" style="11"/>
    <col min="13" max="13" width="9.16666666666667" style="11" customWidth="1"/>
    <col min="14" max="16384" width="8.75" style="11"/>
  </cols>
  <sheetData>
    <row r="1" s="37" customFormat="1" ht="28.5" customHeight="1" spans="1:6">
      <c r="A1" s="43" t="s">
        <v>0</v>
      </c>
      <c r="B1" s="43"/>
      <c r="C1" s="43"/>
      <c r="D1" s="44"/>
      <c r="E1" s="43"/>
      <c r="F1" s="43"/>
    </row>
    <row r="2" ht="28.5" customHeight="1" spans="1:6">
      <c r="A2" s="45" t="s">
        <v>1</v>
      </c>
      <c r="B2" s="45"/>
      <c r="C2" s="45"/>
      <c r="D2" s="46"/>
      <c r="E2" s="47" t="s">
        <v>2</v>
      </c>
      <c r="F2" s="47"/>
    </row>
    <row r="3" ht="28.5" customHeight="1" spans="1:6">
      <c r="A3" s="48" t="s">
        <v>3</v>
      </c>
      <c r="B3" s="48" t="s">
        <v>4</v>
      </c>
      <c r="C3" s="48" t="s">
        <v>5</v>
      </c>
      <c r="D3" s="49" t="s">
        <v>6</v>
      </c>
      <c r="E3" s="48" t="s">
        <v>7</v>
      </c>
      <c r="F3" s="48" t="s">
        <v>8</v>
      </c>
    </row>
    <row r="4" ht="28.5" customHeight="1" spans="1:13">
      <c r="A4" s="48" t="s">
        <v>9</v>
      </c>
      <c r="B4" s="86" t="s">
        <v>10</v>
      </c>
      <c r="C4" s="51" t="s">
        <v>11</v>
      </c>
      <c r="D4" s="49">
        <v>1</v>
      </c>
      <c r="E4" s="56"/>
      <c r="F4" s="54">
        <f>D4*E4</f>
        <v>0</v>
      </c>
      <c r="G4" s="14"/>
      <c r="H4" s="14"/>
      <c r="I4" s="11"/>
      <c r="L4" s="14"/>
      <c r="M4" s="14"/>
    </row>
    <row r="5" ht="28.5" customHeight="1" spans="1:6">
      <c r="A5" s="57" t="s">
        <v>12</v>
      </c>
      <c r="B5" s="57"/>
      <c r="C5" s="57"/>
      <c r="D5" s="58"/>
      <c r="E5" s="57"/>
      <c r="F5" s="36">
        <f>ROUND(SUM(F4:F4),0)</f>
        <v>0</v>
      </c>
    </row>
    <row r="6" spans="6:6">
      <c r="F6" s="59"/>
    </row>
    <row r="7" spans="8:9">
      <c r="H7" s="60"/>
      <c r="I7" s="60"/>
    </row>
    <row r="12" spans="7:9">
      <c r="G12" s="61"/>
      <c r="I12" s="60"/>
    </row>
  </sheetData>
  <sheetProtection algorithmName="SHA-512" hashValue="snmob1ZRA8JQM/W9Z5NS67Qa96RIR/zjhU4d9uVL1nCq+1tgU2cFzboW2GaPHOx0B/8ZqU069Fzf48XT2LsyLQ==" saltValue="dyi07bXYYgweXCI811Gtyw==" spinCount="100000" sheet="1" objects="1"/>
  <mergeCells count="4">
    <mergeCell ref="A1:F1"/>
    <mergeCell ref="A2:D2"/>
    <mergeCell ref="E2:F2"/>
    <mergeCell ref="A5:E5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7"/>
  <sheetViews>
    <sheetView view="pageBreakPreview" zoomScaleNormal="100" workbookViewId="0">
      <selection activeCell="A2" sqref="A2:D2"/>
    </sheetView>
  </sheetViews>
  <sheetFormatPr defaultColWidth="8.75" defaultRowHeight="14.25" outlineLevelCol="5"/>
  <cols>
    <col min="1" max="1" width="10.5833333333333" style="62" customWidth="1"/>
    <col min="2" max="2" width="26.5833333333333" style="63" customWidth="1"/>
    <col min="3" max="3" width="7.58333333333333" style="64" customWidth="1"/>
    <col min="4" max="4" width="12.5833333333333" style="65" customWidth="1"/>
    <col min="5" max="5" width="12.5833333333333" style="66" customWidth="1"/>
    <col min="6" max="6" width="12.5833333333333" style="67" customWidth="1"/>
    <col min="7" max="16384" width="8.75" style="16"/>
  </cols>
  <sheetData>
    <row r="1" s="28" customFormat="1" ht="28.5" customHeight="1" spans="1:6">
      <c r="A1" s="2" t="s">
        <v>0</v>
      </c>
      <c r="B1" s="68"/>
      <c r="C1" s="69"/>
      <c r="D1" s="69"/>
      <c r="E1" s="70"/>
      <c r="F1" s="18"/>
    </row>
    <row r="2" s="11" customFormat="1" ht="28.5" customHeight="1" spans="1:6">
      <c r="A2" s="45" t="str">
        <f>'路网内外场设备运维（一类项目）'!A2&amp;"（路网内外场设备运维二类项目）"</f>
        <v>工程名称：2025年顺义公路分局路网设施运维项目（路网内外场设备运维二类项目）</v>
      </c>
      <c r="B2" s="45"/>
      <c r="C2" s="71"/>
      <c r="D2" s="71"/>
      <c r="E2" s="72"/>
      <c r="F2" s="73"/>
    </row>
    <row r="3" ht="28.5" customHeight="1" spans="1:6">
      <c r="A3" s="55" t="s">
        <v>3</v>
      </c>
      <c r="B3" s="55" t="s">
        <v>4</v>
      </c>
      <c r="C3" s="74" t="s">
        <v>5</v>
      </c>
      <c r="D3" s="74" t="s">
        <v>6</v>
      </c>
      <c r="E3" s="75" t="s">
        <v>7</v>
      </c>
      <c r="F3" s="52" t="s">
        <v>8</v>
      </c>
    </row>
    <row r="4" ht="28.5" customHeight="1" spans="1:6">
      <c r="A4" s="55" t="s">
        <v>13</v>
      </c>
      <c r="B4" s="76" t="s">
        <v>14</v>
      </c>
      <c r="C4" s="74"/>
      <c r="D4" s="77"/>
      <c r="E4" s="78"/>
      <c r="F4" s="54"/>
    </row>
    <row r="5" ht="28.5" customHeight="1" spans="1:6">
      <c r="A5" s="55" t="s">
        <v>15</v>
      </c>
      <c r="B5" s="76" t="s">
        <v>16</v>
      </c>
      <c r="C5" s="74"/>
      <c r="D5" s="77"/>
      <c r="E5" s="78"/>
      <c r="F5" s="54"/>
    </row>
    <row r="6" ht="28.5" customHeight="1" spans="1:6">
      <c r="A6" s="55" t="s">
        <v>17</v>
      </c>
      <c r="B6" s="79" t="s">
        <v>18</v>
      </c>
      <c r="C6" s="74" t="s">
        <v>19</v>
      </c>
      <c r="D6" s="80">
        <v>45</v>
      </c>
      <c r="E6" s="81"/>
      <c r="F6" s="52">
        <f>ROUND(E6*D6,2)</f>
        <v>0</v>
      </c>
    </row>
    <row r="7" ht="28.5" customHeight="1" spans="1:6">
      <c r="A7" s="55" t="s">
        <v>20</v>
      </c>
      <c r="B7" s="79" t="s">
        <v>21</v>
      </c>
      <c r="C7" s="74" t="s">
        <v>19</v>
      </c>
      <c r="D7" s="80">
        <v>11</v>
      </c>
      <c r="E7" s="81"/>
      <c r="F7" s="52">
        <f>ROUND(E7*D7,2)</f>
        <v>0</v>
      </c>
    </row>
    <row r="8" ht="28.5" customHeight="1" spans="1:6">
      <c r="A8" s="55" t="s">
        <v>22</v>
      </c>
      <c r="B8" s="79" t="s">
        <v>23</v>
      </c>
      <c r="C8" s="74" t="s">
        <v>19</v>
      </c>
      <c r="D8" s="80">
        <v>1</v>
      </c>
      <c r="E8" s="81"/>
      <c r="F8" s="52">
        <f t="shared" ref="F6:F20" si="0">ROUND(E8*D8,2)</f>
        <v>0</v>
      </c>
    </row>
    <row r="9" ht="28.5" customHeight="1" spans="1:6">
      <c r="A9" s="55" t="s">
        <v>24</v>
      </c>
      <c r="B9" s="79" t="s">
        <v>25</v>
      </c>
      <c r="C9" s="74" t="s">
        <v>19</v>
      </c>
      <c r="D9" s="80">
        <v>1</v>
      </c>
      <c r="E9" s="81"/>
      <c r="F9" s="52">
        <f t="shared" si="0"/>
        <v>0</v>
      </c>
    </row>
    <row r="10" ht="28.5" customHeight="1" spans="1:6">
      <c r="A10" s="55" t="s">
        <v>26</v>
      </c>
      <c r="B10" s="79" t="s">
        <v>27</v>
      </c>
      <c r="C10" s="74" t="s">
        <v>19</v>
      </c>
      <c r="D10" s="80">
        <v>1</v>
      </c>
      <c r="E10" s="81"/>
      <c r="F10" s="52">
        <f t="shared" si="0"/>
        <v>0</v>
      </c>
    </row>
    <row r="11" ht="28.5" customHeight="1" spans="1:6">
      <c r="A11" s="55" t="s">
        <v>28</v>
      </c>
      <c r="B11" s="79" t="s">
        <v>29</v>
      </c>
      <c r="C11" s="74" t="s">
        <v>30</v>
      </c>
      <c r="D11" s="82">
        <v>10</v>
      </c>
      <c r="E11" s="81"/>
      <c r="F11" s="52">
        <f t="shared" si="0"/>
        <v>0</v>
      </c>
    </row>
    <row r="12" ht="28.5" customHeight="1" spans="1:6">
      <c r="A12" s="55" t="s">
        <v>31</v>
      </c>
      <c r="B12" s="79" t="s">
        <v>32</v>
      </c>
      <c r="C12" s="74" t="s">
        <v>33</v>
      </c>
      <c r="D12" s="80">
        <v>1</v>
      </c>
      <c r="E12" s="81"/>
      <c r="F12" s="52">
        <f t="shared" si="0"/>
        <v>0</v>
      </c>
    </row>
    <row r="13" ht="28.5" customHeight="1" spans="1:6">
      <c r="A13" s="55" t="s">
        <v>34</v>
      </c>
      <c r="B13" s="79" t="s">
        <v>35</v>
      </c>
      <c r="C13" s="74" t="s">
        <v>19</v>
      </c>
      <c r="D13" s="80">
        <v>1</v>
      </c>
      <c r="E13" s="81"/>
      <c r="F13" s="52">
        <f t="shared" si="0"/>
        <v>0</v>
      </c>
    </row>
    <row r="14" ht="28.5" customHeight="1" spans="1:6">
      <c r="A14" s="55" t="s">
        <v>36</v>
      </c>
      <c r="B14" s="79" t="s">
        <v>37</v>
      </c>
      <c r="C14" s="74" t="s">
        <v>38</v>
      </c>
      <c r="D14" s="80">
        <v>1</v>
      </c>
      <c r="E14" s="81"/>
      <c r="F14" s="52">
        <f t="shared" si="0"/>
        <v>0</v>
      </c>
    </row>
    <row r="15" ht="28.5" customHeight="1" spans="1:6">
      <c r="A15" s="55" t="s">
        <v>39</v>
      </c>
      <c r="B15" s="79" t="s">
        <v>40</v>
      </c>
      <c r="C15" s="74" t="s">
        <v>41</v>
      </c>
      <c r="D15" s="80">
        <v>3</v>
      </c>
      <c r="E15" s="81"/>
      <c r="F15" s="52">
        <f t="shared" si="0"/>
        <v>0</v>
      </c>
    </row>
    <row r="16" ht="28.5" customHeight="1" spans="1:6">
      <c r="A16" s="55" t="s">
        <v>42</v>
      </c>
      <c r="B16" s="79" t="s">
        <v>43</v>
      </c>
      <c r="C16" s="74" t="s">
        <v>41</v>
      </c>
      <c r="D16" s="80">
        <v>3</v>
      </c>
      <c r="E16" s="81"/>
      <c r="F16" s="52">
        <f t="shared" si="0"/>
        <v>0</v>
      </c>
    </row>
    <row r="17" ht="28.5" customHeight="1" spans="1:6">
      <c r="A17" s="55" t="s">
        <v>44</v>
      </c>
      <c r="B17" s="79" t="s">
        <v>45</v>
      </c>
      <c r="C17" s="74" t="s">
        <v>46</v>
      </c>
      <c r="D17" s="82">
        <v>100</v>
      </c>
      <c r="E17" s="81"/>
      <c r="F17" s="52">
        <f t="shared" si="0"/>
        <v>0</v>
      </c>
    </row>
    <row r="18" ht="28.5" customHeight="1" spans="1:6">
      <c r="A18" s="55" t="s">
        <v>47</v>
      </c>
      <c r="B18" s="79" t="s">
        <v>48</v>
      </c>
      <c r="C18" s="74" t="s">
        <v>46</v>
      </c>
      <c r="D18" s="82">
        <v>200</v>
      </c>
      <c r="E18" s="81"/>
      <c r="F18" s="52">
        <f t="shared" si="0"/>
        <v>0</v>
      </c>
    </row>
    <row r="19" ht="28.5" customHeight="1" spans="1:6">
      <c r="A19" s="55" t="s">
        <v>49</v>
      </c>
      <c r="B19" s="79" t="s">
        <v>50</v>
      </c>
      <c r="C19" s="74" t="s">
        <v>19</v>
      </c>
      <c r="D19" s="80">
        <v>1</v>
      </c>
      <c r="E19" s="81"/>
      <c r="F19" s="52">
        <f t="shared" si="0"/>
        <v>0</v>
      </c>
    </row>
    <row r="20" ht="28.5" customHeight="1" spans="1:6">
      <c r="A20" s="55" t="s">
        <v>51</v>
      </c>
      <c r="B20" s="79" t="s">
        <v>52</v>
      </c>
      <c r="C20" s="74" t="s">
        <v>53</v>
      </c>
      <c r="D20" s="80">
        <v>1</v>
      </c>
      <c r="E20" s="81"/>
      <c r="F20" s="52">
        <f t="shared" si="0"/>
        <v>0</v>
      </c>
    </row>
    <row r="21" ht="28.5" customHeight="1" spans="1:6">
      <c r="A21" s="55" t="s">
        <v>54</v>
      </c>
      <c r="B21" s="76" t="s">
        <v>55</v>
      </c>
      <c r="C21" s="74"/>
      <c r="D21" s="77"/>
      <c r="E21" s="81"/>
      <c r="F21" s="52"/>
    </row>
    <row r="22" ht="28.5" customHeight="1" spans="1:6">
      <c r="A22" s="55" t="s">
        <v>56</v>
      </c>
      <c r="B22" s="79" t="s">
        <v>18</v>
      </c>
      <c r="C22" s="74" t="s">
        <v>19</v>
      </c>
      <c r="D22" s="80">
        <v>54</v>
      </c>
      <c r="E22" s="81"/>
      <c r="F22" s="52">
        <f t="shared" ref="F22:F31" si="1">ROUND(E22*D22,2)</f>
        <v>0</v>
      </c>
    </row>
    <row r="23" ht="28.5" customHeight="1" spans="1:6">
      <c r="A23" s="55" t="s">
        <v>57</v>
      </c>
      <c r="B23" s="79" t="s">
        <v>21</v>
      </c>
      <c r="C23" s="74" t="s">
        <v>19</v>
      </c>
      <c r="D23" s="80">
        <v>24</v>
      </c>
      <c r="E23" s="81"/>
      <c r="F23" s="52">
        <f t="shared" si="1"/>
        <v>0</v>
      </c>
    </row>
    <row r="24" ht="28.5" customHeight="1" spans="1:6">
      <c r="A24" s="55" t="s">
        <v>58</v>
      </c>
      <c r="B24" s="79" t="s">
        <v>59</v>
      </c>
      <c r="C24" s="74" t="s">
        <v>19</v>
      </c>
      <c r="D24" s="80">
        <v>1</v>
      </c>
      <c r="E24" s="81"/>
      <c r="F24" s="52">
        <f t="shared" si="1"/>
        <v>0</v>
      </c>
    </row>
    <row r="25" ht="28.5" customHeight="1" spans="1:6">
      <c r="A25" s="55" t="s">
        <v>60</v>
      </c>
      <c r="B25" s="79" t="s">
        <v>23</v>
      </c>
      <c r="C25" s="74" t="s">
        <v>19</v>
      </c>
      <c r="D25" s="80">
        <v>1</v>
      </c>
      <c r="E25" s="81"/>
      <c r="F25" s="52">
        <f t="shared" si="1"/>
        <v>0</v>
      </c>
    </row>
    <row r="26" ht="28.5" customHeight="1" spans="1:6">
      <c r="A26" s="55" t="s">
        <v>61</v>
      </c>
      <c r="B26" s="79" t="s">
        <v>25</v>
      </c>
      <c r="C26" s="74" t="s">
        <v>19</v>
      </c>
      <c r="D26" s="80">
        <v>1</v>
      </c>
      <c r="E26" s="81"/>
      <c r="F26" s="52">
        <f t="shared" si="1"/>
        <v>0</v>
      </c>
    </row>
    <row r="27" ht="28.5" customHeight="1" spans="1:6">
      <c r="A27" s="55" t="s">
        <v>62</v>
      </c>
      <c r="B27" s="79" t="s">
        <v>63</v>
      </c>
      <c r="C27" s="74" t="s">
        <v>19</v>
      </c>
      <c r="D27" s="80">
        <v>1</v>
      </c>
      <c r="E27" s="81"/>
      <c r="F27" s="52">
        <f t="shared" si="1"/>
        <v>0</v>
      </c>
    </row>
    <row r="28" ht="28.5" customHeight="1" spans="1:6">
      <c r="A28" s="55" t="s">
        <v>64</v>
      </c>
      <c r="B28" s="79" t="s">
        <v>29</v>
      </c>
      <c r="C28" s="74" t="s">
        <v>30</v>
      </c>
      <c r="D28" s="82">
        <v>10</v>
      </c>
      <c r="E28" s="81"/>
      <c r="F28" s="52">
        <f t="shared" si="1"/>
        <v>0</v>
      </c>
    </row>
    <row r="29" ht="28.5" customHeight="1" spans="1:6">
      <c r="A29" s="55" t="s">
        <v>65</v>
      </c>
      <c r="B29" s="79" t="s">
        <v>40</v>
      </c>
      <c r="C29" s="74" t="s">
        <v>41</v>
      </c>
      <c r="D29" s="80">
        <v>2</v>
      </c>
      <c r="E29" s="81"/>
      <c r="F29" s="52">
        <f t="shared" si="1"/>
        <v>0</v>
      </c>
    </row>
    <row r="30" ht="28.5" customHeight="1" spans="1:6">
      <c r="A30" s="55" t="s">
        <v>66</v>
      </c>
      <c r="B30" s="79" t="s">
        <v>43</v>
      </c>
      <c r="C30" s="74" t="s">
        <v>41</v>
      </c>
      <c r="D30" s="80">
        <v>7</v>
      </c>
      <c r="E30" s="81"/>
      <c r="F30" s="52">
        <f t="shared" si="1"/>
        <v>0</v>
      </c>
    </row>
    <row r="31" ht="28.5" customHeight="1" spans="1:6">
      <c r="A31" s="55" t="s">
        <v>67</v>
      </c>
      <c r="B31" s="79" t="s">
        <v>48</v>
      </c>
      <c r="C31" s="74" t="s">
        <v>46</v>
      </c>
      <c r="D31" s="82">
        <v>100</v>
      </c>
      <c r="E31" s="81"/>
      <c r="F31" s="52">
        <f t="shared" si="1"/>
        <v>0</v>
      </c>
    </row>
    <row r="32" ht="28.5" customHeight="1" spans="1:6">
      <c r="A32" s="55" t="s">
        <v>68</v>
      </c>
      <c r="B32" s="76" t="s">
        <v>69</v>
      </c>
      <c r="C32" s="74"/>
      <c r="D32" s="77"/>
      <c r="E32" s="81"/>
      <c r="F32" s="52"/>
    </row>
    <row r="33" ht="28.5" customHeight="1" spans="1:6">
      <c r="A33" s="55" t="s">
        <v>70</v>
      </c>
      <c r="B33" s="79" t="s">
        <v>18</v>
      </c>
      <c r="C33" s="74" t="s">
        <v>19</v>
      </c>
      <c r="D33" s="80">
        <v>16</v>
      </c>
      <c r="E33" s="81"/>
      <c r="F33" s="52">
        <f>ROUND(E33*D33,2)</f>
        <v>0</v>
      </c>
    </row>
    <row r="34" ht="28.5" customHeight="1" spans="1:6">
      <c r="A34" s="55" t="s">
        <v>71</v>
      </c>
      <c r="B34" s="79" t="s">
        <v>21</v>
      </c>
      <c r="C34" s="74" t="s">
        <v>19</v>
      </c>
      <c r="D34" s="80">
        <v>1</v>
      </c>
      <c r="E34" s="81"/>
      <c r="F34" s="52">
        <f>ROUND(E34*D34,2)</f>
        <v>0</v>
      </c>
    </row>
    <row r="35" ht="28.5" customHeight="1" spans="1:6">
      <c r="A35" s="55" t="s">
        <v>72</v>
      </c>
      <c r="B35" s="79" t="s">
        <v>73</v>
      </c>
      <c r="C35" s="74" t="s">
        <v>19</v>
      </c>
      <c r="D35" s="80">
        <v>1</v>
      </c>
      <c r="E35" s="81"/>
      <c r="F35" s="52">
        <f>ROUND(E35*D35,2)</f>
        <v>0</v>
      </c>
    </row>
    <row r="36" ht="28.5" customHeight="1" spans="1:6">
      <c r="A36" s="55" t="s">
        <v>74</v>
      </c>
      <c r="B36" s="79" t="s">
        <v>40</v>
      </c>
      <c r="C36" s="74" t="s">
        <v>41</v>
      </c>
      <c r="D36" s="80">
        <v>1</v>
      </c>
      <c r="E36" s="81"/>
      <c r="F36" s="52">
        <f>ROUND(E36*D36,2)</f>
        <v>0</v>
      </c>
    </row>
    <row r="37" ht="28.5" customHeight="1" spans="1:6">
      <c r="A37" s="55" t="s">
        <v>75</v>
      </c>
      <c r="B37" s="79" t="s">
        <v>52</v>
      </c>
      <c r="C37" s="74" t="s">
        <v>53</v>
      </c>
      <c r="D37" s="80">
        <v>1</v>
      </c>
      <c r="E37" s="81"/>
      <c r="F37" s="52">
        <f>ROUND(E37*D37,2)</f>
        <v>0</v>
      </c>
    </row>
    <row r="38" ht="28.5" customHeight="1" spans="1:6">
      <c r="A38" s="55" t="s">
        <v>76</v>
      </c>
      <c r="B38" s="76" t="s">
        <v>77</v>
      </c>
      <c r="C38" s="74"/>
      <c r="D38" s="77"/>
      <c r="E38" s="81"/>
      <c r="F38" s="52"/>
    </row>
    <row r="39" ht="28.5" customHeight="1" spans="1:6">
      <c r="A39" s="55" t="s">
        <v>15</v>
      </c>
      <c r="B39" s="79" t="s">
        <v>18</v>
      </c>
      <c r="C39" s="74" t="s">
        <v>19</v>
      </c>
      <c r="D39" s="80">
        <v>60</v>
      </c>
      <c r="E39" s="81"/>
      <c r="F39" s="52">
        <f t="shared" ref="F39:F54" si="2">ROUND(E39*D39,2)</f>
        <v>0</v>
      </c>
    </row>
    <row r="40" ht="28.5" customHeight="1" spans="1:6">
      <c r="A40" s="55" t="s">
        <v>54</v>
      </c>
      <c r="B40" s="79" t="s">
        <v>21</v>
      </c>
      <c r="C40" s="74" t="s">
        <v>19</v>
      </c>
      <c r="D40" s="80">
        <v>7</v>
      </c>
      <c r="E40" s="81"/>
      <c r="F40" s="52">
        <f t="shared" si="2"/>
        <v>0</v>
      </c>
    </row>
    <row r="41" ht="28.5" customHeight="1" spans="1:6">
      <c r="A41" s="55" t="s">
        <v>68</v>
      </c>
      <c r="B41" s="79" t="s">
        <v>59</v>
      </c>
      <c r="C41" s="74" t="s">
        <v>19</v>
      </c>
      <c r="D41" s="80">
        <v>1</v>
      </c>
      <c r="E41" s="81"/>
      <c r="F41" s="52">
        <f t="shared" si="2"/>
        <v>0</v>
      </c>
    </row>
    <row r="42" ht="28.5" customHeight="1" spans="1:6">
      <c r="A42" s="55" t="s">
        <v>78</v>
      </c>
      <c r="B42" s="79" t="s">
        <v>79</v>
      </c>
      <c r="C42" s="74" t="s">
        <v>19</v>
      </c>
      <c r="D42" s="80">
        <v>1</v>
      </c>
      <c r="E42" s="81"/>
      <c r="F42" s="52">
        <f t="shared" si="2"/>
        <v>0</v>
      </c>
    </row>
    <row r="43" ht="28.5" customHeight="1" spans="1:6">
      <c r="A43" s="55" t="s">
        <v>80</v>
      </c>
      <c r="B43" s="79" t="s">
        <v>81</v>
      </c>
      <c r="C43" s="74" t="s">
        <v>19</v>
      </c>
      <c r="D43" s="80">
        <v>1</v>
      </c>
      <c r="E43" s="81"/>
      <c r="F43" s="52">
        <f t="shared" si="2"/>
        <v>0</v>
      </c>
    </row>
    <row r="44" ht="28.5" customHeight="1" spans="1:6">
      <c r="A44" s="55" t="s">
        <v>82</v>
      </c>
      <c r="B44" s="79" t="s">
        <v>63</v>
      </c>
      <c r="C44" s="74" t="s">
        <v>19</v>
      </c>
      <c r="D44" s="80">
        <v>1</v>
      </c>
      <c r="E44" s="81"/>
      <c r="F44" s="52">
        <f t="shared" si="2"/>
        <v>0</v>
      </c>
    </row>
    <row r="45" ht="28.5" customHeight="1" spans="1:6">
      <c r="A45" s="55" t="s">
        <v>83</v>
      </c>
      <c r="B45" s="79" t="s">
        <v>29</v>
      </c>
      <c r="C45" s="74" t="s">
        <v>30</v>
      </c>
      <c r="D45" s="82">
        <v>10</v>
      </c>
      <c r="E45" s="81"/>
      <c r="F45" s="52">
        <f t="shared" si="2"/>
        <v>0</v>
      </c>
    </row>
    <row r="46" ht="28.5" customHeight="1" spans="1:6">
      <c r="A46" s="55" t="s">
        <v>84</v>
      </c>
      <c r="B46" s="79" t="s">
        <v>32</v>
      </c>
      <c r="C46" s="74" t="s">
        <v>33</v>
      </c>
      <c r="D46" s="80">
        <v>1</v>
      </c>
      <c r="E46" s="81"/>
      <c r="F46" s="52">
        <f t="shared" si="2"/>
        <v>0</v>
      </c>
    </row>
    <row r="47" ht="28.5" customHeight="1" spans="1:6">
      <c r="A47" s="55" t="s">
        <v>85</v>
      </c>
      <c r="B47" s="79" t="s">
        <v>86</v>
      </c>
      <c r="C47" s="74" t="s">
        <v>19</v>
      </c>
      <c r="D47" s="80">
        <v>1</v>
      </c>
      <c r="E47" s="81"/>
      <c r="F47" s="52">
        <f t="shared" si="2"/>
        <v>0</v>
      </c>
    </row>
    <row r="48" ht="28.5" customHeight="1" spans="1:6">
      <c r="A48" s="55" t="s">
        <v>87</v>
      </c>
      <c r="B48" s="79" t="s">
        <v>88</v>
      </c>
      <c r="C48" s="74" t="s">
        <v>41</v>
      </c>
      <c r="D48" s="80">
        <v>5</v>
      </c>
      <c r="E48" s="81"/>
      <c r="F48" s="52">
        <f t="shared" si="2"/>
        <v>0</v>
      </c>
    </row>
    <row r="49" ht="28.5" customHeight="1" spans="1:6">
      <c r="A49" s="55" t="s">
        <v>89</v>
      </c>
      <c r="B49" s="79" t="s">
        <v>40</v>
      </c>
      <c r="C49" s="74" t="s">
        <v>41</v>
      </c>
      <c r="D49" s="80">
        <v>1</v>
      </c>
      <c r="E49" s="81"/>
      <c r="F49" s="52">
        <f t="shared" si="2"/>
        <v>0</v>
      </c>
    </row>
    <row r="50" ht="28.5" customHeight="1" spans="1:6">
      <c r="A50" s="55" t="s">
        <v>90</v>
      </c>
      <c r="B50" s="79" t="s">
        <v>43</v>
      </c>
      <c r="C50" s="74" t="s">
        <v>41</v>
      </c>
      <c r="D50" s="80">
        <v>3</v>
      </c>
      <c r="E50" s="81"/>
      <c r="F50" s="52">
        <f t="shared" si="2"/>
        <v>0</v>
      </c>
    </row>
    <row r="51" ht="28.5" customHeight="1" spans="1:6">
      <c r="A51" s="55" t="s">
        <v>46</v>
      </c>
      <c r="B51" s="79" t="s">
        <v>45</v>
      </c>
      <c r="C51" s="74" t="s">
        <v>46</v>
      </c>
      <c r="D51" s="75">
        <f>3*100</f>
        <v>300</v>
      </c>
      <c r="E51" s="81"/>
      <c r="F51" s="52">
        <f t="shared" si="2"/>
        <v>0</v>
      </c>
    </row>
    <row r="52" ht="28.5" customHeight="1" spans="1:6">
      <c r="A52" s="55" t="s">
        <v>91</v>
      </c>
      <c r="B52" s="79" t="s">
        <v>48</v>
      </c>
      <c r="C52" s="74" t="s">
        <v>46</v>
      </c>
      <c r="D52" s="82">
        <f>7*100</f>
        <v>700</v>
      </c>
      <c r="E52" s="81"/>
      <c r="F52" s="52">
        <f t="shared" si="2"/>
        <v>0</v>
      </c>
    </row>
    <row r="53" ht="28.5" customHeight="1" spans="1:6">
      <c r="A53" s="55" t="s">
        <v>92</v>
      </c>
      <c r="B53" s="79" t="s">
        <v>52</v>
      </c>
      <c r="C53" s="74" t="s">
        <v>53</v>
      </c>
      <c r="D53" s="80">
        <v>1</v>
      </c>
      <c r="E53" s="81"/>
      <c r="F53" s="52">
        <f t="shared" si="2"/>
        <v>0</v>
      </c>
    </row>
    <row r="54" ht="28.5" customHeight="1" spans="1:6">
      <c r="A54" s="55" t="s">
        <v>93</v>
      </c>
      <c r="B54" s="79" t="s">
        <v>94</v>
      </c>
      <c r="C54" s="74" t="s">
        <v>95</v>
      </c>
      <c r="D54" s="80">
        <v>2</v>
      </c>
      <c r="E54" s="81"/>
      <c r="F54" s="52">
        <f t="shared" si="2"/>
        <v>0</v>
      </c>
    </row>
    <row r="55" ht="28.5" customHeight="1" spans="1:6">
      <c r="A55" s="55" t="s">
        <v>96</v>
      </c>
      <c r="B55" s="76" t="s">
        <v>97</v>
      </c>
      <c r="C55" s="74"/>
      <c r="D55" s="77"/>
      <c r="E55" s="81"/>
      <c r="F55" s="52"/>
    </row>
    <row r="56" ht="28.5" customHeight="1" spans="1:6">
      <c r="A56" s="55" t="s">
        <v>15</v>
      </c>
      <c r="B56" s="79" t="s">
        <v>18</v>
      </c>
      <c r="C56" s="74" t="s">
        <v>19</v>
      </c>
      <c r="D56" s="80">
        <v>139</v>
      </c>
      <c r="E56" s="81"/>
      <c r="F56" s="52">
        <f t="shared" ref="F56:F66" si="3">ROUND(E56*D56,2)</f>
        <v>0</v>
      </c>
    </row>
    <row r="57" ht="28.5" customHeight="1" spans="1:6">
      <c r="A57" s="55" t="s">
        <v>54</v>
      </c>
      <c r="B57" s="79" t="s">
        <v>21</v>
      </c>
      <c r="C57" s="74" t="s">
        <v>19</v>
      </c>
      <c r="D57" s="80">
        <v>9</v>
      </c>
      <c r="E57" s="81"/>
      <c r="F57" s="52">
        <f t="shared" si="3"/>
        <v>0</v>
      </c>
    </row>
    <row r="58" ht="28.5" customHeight="1" spans="1:6">
      <c r="A58" s="55" t="s">
        <v>68</v>
      </c>
      <c r="B58" s="79" t="s">
        <v>59</v>
      </c>
      <c r="C58" s="74" t="s">
        <v>19</v>
      </c>
      <c r="D58" s="80">
        <v>1</v>
      </c>
      <c r="E58" s="81"/>
      <c r="F58" s="52">
        <f t="shared" si="3"/>
        <v>0</v>
      </c>
    </row>
    <row r="59" ht="28.5" customHeight="1" spans="1:6">
      <c r="A59" s="55" t="s">
        <v>78</v>
      </c>
      <c r="B59" s="79" t="s">
        <v>79</v>
      </c>
      <c r="C59" s="74" t="s">
        <v>19</v>
      </c>
      <c r="D59" s="80">
        <v>1</v>
      </c>
      <c r="E59" s="81"/>
      <c r="F59" s="52">
        <f t="shared" si="3"/>
        <v>0</v>
      </c>
    </row>
    <row r="60" ht="28.5" customHeight="1" spans="1:6">
      <c r="A60" s="55" t="s">
        <v>80</v>
      </c>
      <c r="B60" s="79" t="s">
        <v>81</v>
      </c>
      <c r="C60" s="74" t="s">
        <v>19</v>
      </c>
      <c r="D60" s="80">
        <v>1</v>
      </c>
      <c r="E60" s="81"/>
      <c r="F60" s="52">
        <f t="shared" si="3"/>
        <v>0</v>
      </c>
    </row>
    <row r="61" ht="28.5" customHeight="1" spans="1:6">
      <c r="A61" s="55" t="s">
        <v>82</v>
      </c>
      <c r="B61" s="79" t="s">
        <v>27</v>
      </c>
      <c r="C61" s="74" t="s">
        <v>19</v>
      </c>
      <c r="D61" s="80">
        <v>1</v>
      </c>
      <c r="E61" s="81"/>
      <c r="F61" s="52">
        <f t="shared" si="3"/>
        <v>0</v>
      </c>
    </row>
    <row r="62" ht="28.5" customHeight="1" spans="1:6">
      <c r="A62" s="55" t="s">
        <v>83</v>
      </c>
      <c r="B62" s="79" t="s">
        <v>29</v>
      </c>
      <c r="C62" s="74" t="s">
        <v>30</v>
      </c>
      <c r="D62" s="82">
        <v>10</v>
      </c>
      <c r="E62" s="81"/>
      <c r="F62" s="52">
        <f t="shared" si="3"/>
        <v>0</v>
      </c>
    </row>
    <row r="63" ht="28.5" customHeight="1" spans="1:6">
      <c r="A63" s="55" t="s">
        <v>84</v>
      </c>
      <c r="B63" s="79" t="s">
        <v>32</v>
      </c>
      <c r="C63" s="74" t="s">
        <v>33</v>
      </c>
      <c r="D63" s="80">
        <v>1</v>
      </c>
      <c r="E63" s="81"/>
      <c r="F63" s="52">
        <f t="shared" si="3"/>
        <v>0</v>
      </c>
    </row>
    <row r="64" ht="28.5" customHeight="1" spans="1:6">
      <c r="A64" s="55" t="s">
        <v>85</v>
      </c>
      <c r="B64" s="79" t="s">
        <v>35</v>
      </c>
      <c r="C64" s="74" t="s">
        <v>19</v>
      </c>
      <c r="D64" s="80">
        <v>1</v>
      </c>
      <c r="E64" s="81"/>
      <c r="F64" s="52">
        <f t="shared" si="3"/>
        <v>0</v>
      </c>
    </row>
    <row r="65" ht="28.5" customHeight="1" spans="1:6">
      <c r="A65" s="55" t="s">
        <v>87</v>
      </c>
      <c r="B65" s="79" t="s">
        <v>98</v>
      </c>
      <c r="C65" s="74" t="s">
        <v>19</v>
      </c>
      <c r="D65" s="80">
        <v>2</v>
      </c>
      <c r="E65" s="81"/>
      <c r="F65" s="52">
        <f t="shared" si="3"/>
        <v>0</v>
      </c>
    </row>
    <row r="66" ht="28.5" customHeight="1" spans="1:6">
      <c r="A66" s="55" t="s">
        <v>89</v>
      </c>
      <c r="B66" s="79" t="s">
        <v>99</v>
      </c>
      <c r="C66" s="74" t="s">
        <v>19</v>
      </c>
      <c r="D66" s="80">
        <v>2</v>
      </c>
      <c r="E66" s="81"/>
      <c r="F66" s="52">
        <f t="shared" si="3"/>
        <v>0</v>
      </c>
    </row>
    <row r="67" ht="28.5" customHeight="1" spans="1:6">
      <c r="A67" s="55" t="s">
        <v>90</v>
      </c>
      <c r="B67" s="79" t="s">
        <v>37</v>
      </c>
      <c r="C67" s="74" t="s">
        <v>38</v>
      </c>
      <c r="D67" s="80">
        <v>3</v>
      </c>
      <c r="E67" s="81"/>
      <c r="F67" s="52">
        <f t="shared" ref="F67:F73" si="4">ROUND(E67*D67,2)</f>
        <v>0</v>
      </c>
    </row>
    <row r="68" ht="28.5" customHeight="1" spans="1:6">
      <c r="A68" s="55" t="s">
        <v>46</v>
      </c>
      <c r="B68" s="79" t="s">
        <v>40</v>
      </c>
      <c r="C68" s="74" t="s">
        <v>41</v>
      </c>
      <c r="D68" s="80">
        <v>4</v>
      </c>
      <c r="E68" s="81"/>
      <c r="F68" s="52">
        <f t="shared" si="4"/>
        <v>0</v>
      </c>
    </row>
    <row r="69" ht="28.5" customHeight="1" spans="1:6">
      <c r="A69" s="55" t="s">
        <v>91</v>
      </c>
      <c r="B69" s="79" t="s">
        <v>43</v>
      </c>
      <c r="C69" s="74" t="s">
        <v>41</v>
      </c>
      <c r="D69" s="80">
        <v>2</v>
      </c>
      <c r="E69" s="81"/>
      <c r="F69" s="52">
        <f t="shared" si="4"/>
        <v>0</v>
      </c>
    </row>
    <row r="70" ht="28.5" customHeight="1" spans="1:6">
      <c r="A70" s="55" t="s">
        <v>92</v>
      </c>
      <c r="B70" s="79" t="s">
        <v>100</v>
      </c>
      <c r="C70" s="74" t="s">
        <v>38</v>
      </c>
      <c r="D70" s="80">
        <v>8</v>
      </c>
      <c r="E70" s="81"/>
      <c r="F70" s="52">
        <f t="shared" si="4"/>
        <v>0</v>
      </c>
    </row>
    <row r="71" ht="28.5" customHeight="1" spans="1:6">
      <c r="A71" s="55" t="s">
        <v>93</v>
      </c>
      <c r="B71" s="79" t="s">
        <v>45</v>
      </c>
      <c r="C71" s="74" t="s">
        <v>46</v>
      </c>
      <c r="D71" s="75">
        <f>3*100</f>
        <v>300</v>
      </c>
      <c r="E71" s="81"/>
      <c r="F71" s="52">
        <f t="shared" si="4"/>
        <v>0</v>
      </c>
    </row>
    <row r="72" ht="28.5" customHeight="1" spans="1:6">
      <c r="A72" s="55" t="s">
        <v>101</v>
      </c>
      <c r="B72" s="79" t="s">
        <v>48</v>
      </c>
      <c r="C72" s="74" t="s">
        <v>46</v>
      </c>
      <c r="D72" s="75">
        <f>10*100</f>
        <v>1000</v>
      </c>
      <c r="E72" s="81"/>
      <c r="F72" s="52">
        <f t="shared" si="4"/>
        <v>0</v>
      </c>
    </row>
    <row r="73" ht="28.5" customHeight="1" spans="1:6">
      <c r="A73" s="55" t="s">
        <v>102</v>
      </c>
      <c r="B73" s="79" t="s">
        <v>52</v>
      </c>
      <c r="C73" s="74" t="s">
        <v>53</v>
      </c>
      <c r="D73" s="80">
        <v>1</v>
      </c>
      <c r="E73" s="81"/>
      <c r="F73" s="52">
        <f t="shared" si="4"/>
        <v>0</v>
      </c>
    </row>
    <row r="74" ht="28.5" customHeight="1" spans="1:6">
      <c r="A74" s="55" t="s">
        <v>103</v>
      </c>
      <c r="B74" s="76" t="s">
        <v>104</v>
      </c>
      <c r="C74" s="74"/>
      <c r="D74" s="77"/>
      <c r="E74" s="81"/>
      <c r="F74" s="52"/>
    </row>
    <row r="75" ht="28.5" customHeight="1" spans="1:6">
      <c r="A75" s="55" t="s">
        <v>15</v>
      </c>
      <c r="B75" s="79" t="s">
        <v>18</v>
      </c>
      <c r="C75" s="74" t="s">
        <v>19</v>
      </c>
      <c r="D75" s="80">
        <v>4</v>
      </c>
      <c r="E75" s="81"/>
      <c r="F75" s="52">
        <f>ROUND(E75*D75,2)</f>
        <v>0</v>
      </c>
    </row>
    <row r="76" ht="28.5" customHeight="1" spans="1:6">
      <c r="A76" s="55" t="s">
        <v>105</v>
      </c>
      <c r="B76" s="76" t="s">
        <v>106</v>
      </c>
      <c r="C76" s="74"/>
      <c r="D76" s="77"/>
      <c r="E76" s="81"/>
      <c r="F76" s="52"/>
    </row>
    <row r="77" ht="28.5" customHeight="1" spans="1:6">
      <c r="A77" s="55" t="s">
        <v>15</v>
      </c>
      <c r="B77" s="79" t="s">
        <v>18</v>
      </c>
      <c r="C77" s="74" t="s">
        <v>19</v>
      </c>
      <c r="D77" s="80">
        <v>32</v>
      </c>
      <c r="E77" s="81"/>
      <c r="F77" s="52">
        <f t="shared" ref="F77:F82" si="5">ROUND(E77*D77,2)</f>
        <v>0</v>
      </c>
    </row>
    <row r="78" ht="28.5" customHeight="1" spans="1:6">
      <c r="A78" s="55" t="s">
        <v>54</v>
      </c>
      <c r="B78" s="79" t="s">
        <v>21</v>
      </c>
      <c r="C78" s="74" t="s">
        <v>19</v>
      </c>
      <c r="D78" s="80">
        <v>12</v>
      </c>
      <c r="E78" s="81"/>
      <c r="F78" s="52">
        <f t="shared" si="5"/>
        <v>0</v>
      </c>
    </row>
    <row r="79" ht="28.5" customHeight="1" spans="1:6">
      <c r="A79" s="55" t="s">
        <v>68</v>
      </c>
      <c r="B79" s="79" t="s">
        <v>107</v>
      </c>
      <c r="C79" s="74" t="s">
        <v>38</v>
      </c>
      <c r="D79" s="80">
        <v>1</v>
      </c>
      <c r="E79" s="81"/>
      <c r="F79" s="52">
        <f t="shared" si="5"/>
        <v>0</v>
      </c>
    </row>
    <row r="80" ht="28.5" customHeight="1" spans="1:6">
      <c r="A80" s="55" t="s">
        <v>78</v>
      </c>
      <c r="B80" s="79" t="s">
        <v>108</v>
      </c>
      <c r="C80" s="74" t="s">
        <v>38</v>
      </c>
      <c r="D80" s="80">
        <v>1</v>
      </c>
      <c r="E80" s="81"/>
      <c r="F80" s="52">
        <f t="shared" si="5"/>
        <v>0</v>
      </c>
    </row>
    <row r="81" ht="28.5" customHeight="1" spans="1:6">
      <c r="A81" s="55" t="s">
        <v>80</v>
      </c>
      <c r="B81" s="79" t="s">
        <v>43</v>
      </c>
      <c r="C81" s="74" t="s">
        <v>41</v>
      </c>
      <c r="D81" s="80">
        <v>4</v>
      </c>
      <c r="E81" s="81"/>
      <c r="F81" s="52">
        <f t="shared" si="5"/>
        <v>0</v>
      </c>
    </row>
    <row r="82" ht="28.5" customHeight="1" spans="1:6">
      <c r="A82" s="55" t="s">
        <v>82</v>
      </c>
      <c r="B82" s="79" t="s">
        <v>40</v>
      </c>
      <c r="C82" s="74" t="s">
        <v>41</v>
      </c>
      <c r="D82" s="80">
        <v>4</v>
      </c>
      <c r="E82" s="81"/>
      <c r="F82" s="52">
        <f t="shared" si="5"/>
        <v>0</v>
      </c>
    </row>
    <row r="83" ht="28.5" customHeight="1" spans="1:6">
      <c r="A83" s="55" t="s">
        <v>109</v>
      </c>
      <c r="B83" s="76" t="s">
        <v>110</v>
      </c>
      <c r="C83" s="74"/>
      <c r="D83" s="77"/>
      <c r="E83" s="81"/>
      <c r="F83" s="52"/>
    </row>
    <row r="84" ht="28.5" customHeight="1" spans="1:6">
      <c r="A84" s="55" t="s">
        <v>15</v>
      </c>
      <c r="B84" s="79" t="s">
        <v>18</v>
      </c>
      <c r="C84" s="74" t="s">
        <v>19</v>
      </c>
      <c r="D84" s="80">
        <v>10</v>
      </c>
      <c r="E84" s="81"/>
      <c r="F84" s="52">
        <f>ROUND(E84*D84,2)</f>
        <v>0</v>
      </c>
    </row>
    <row r="85" ht="28.5" customHeight="1" spans="1:6">
      <c r="A85" s="55" t="s">
        <v>54</v>
      </c>
      <c r="B85" s="79" t="s">
        <v>111</v>
      </c>
      <c r="C85" s="74" t="s">
        <v>19</v>
      </c>
      <c r="D85" s="80">
        <v>1</v>
      </c>
      <c r="E85" s="81"/>
      <c r="F85" s="52">
        <f>ROUND(E85*D85,2)</f>
        <v>0</v>
      </c>
    </row>
    <row r="86" ht="28.5" customHeight="1" spans="1:6">
      <c r="A86" s="55" t="s">
        <v>68</v>
      </c>
      <c r="B86" s="79" t="s">
        <v>40</v>
      </c>
      <c r="C86" s="74" t="s">
        <v>41</v>
      </c>
      <c r="D86" s="80">
        <v>1</v>
      </c>
      <c r="E86" s="81"/>
      <c r="F86" s="52">
        <f>ROUND(E86*D86,2)</f>
        <v>0</v>
      </c>
    </row>
    <row r="87" ht="28.5" customHeight="1" spans="1:6">
      <c r="A87" s="83" t="s">
        <v>12</v>
      </c>
      <c r="B87" s="83"/>
      <c r="C87" s="84"/>
      <c r="D87" s="84"/>
      <c r="E87" s="78"/>
      <c r="F87" s="85">
        <f>ROUND(SUM(F4:F86),2)</f>
        <v>0</v>
      </c>
    </row>
  </sheetData>
  <sheetProtection algorithmName="SHA-512" hashValue="A/4DOpiytuqDBkq1lPZyiZwilb2KtEXGZdIGeD1G3aMCTk4l4eG19QD9FaLR42q/8E/jlvyWuiMuFM/epM6ujg==" saltValue="makcFLY2oQ4emUZEWYzoCA==" spinCount="100000" sheet="1" objects="1"/>
  <mergeCells count="4">
    <mergeCell ref="A1:F1"/>
    <mergeCell ref="A2:D2"/>
    <mergeCell ref="E2:F2"/>
    <mergeCell ref="A87:E87"/>
  </mergeCells>
  <conditionalFormatting sqref="H$1:H$1048576">
    <cfRule type="cellIs" dxfId="0" priority="1" operator="equal">
      <formula>0</formula>
    </cfRule>
  </conditionalFormatting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G11" sqref="G11"/>
    </sheetView>
  </sheetViews>
  <sheetFormatPr defaultColWidth="9" defaultRowHeight="14.25" outlineLevelRow="5" outlineLevelCol="5"/>
  <cols>
    <col min="1" max="1" width="10.5833333333333" style="16" customWidth="1"/>
    <col min="2" max="2" width="26.5833333333333" style="16" customWidth="1"/>
    <col min="3" max="3" width="7.58333333333333" style="16" customWidth="1"/>
    <col min="4" max="6" width="12.5833333333333" style="16" customWidth="1"/>
    <col min="7" max="16384" width="9" style="16"/>
  </cols>
  <sheetData>
    <row r="1" s="28" customFormat="1" ht="28.5" customHeight="1" spans="1:6">
      <c r="A1" s="2" t="s">
        <v>0</v>
      </c>
      <c r="B1" s="2"/>
      <c r="C1" s="2"/>
      <c r="D1" s="2"/>
      <c r="E1" s="2"/>
      <c r="F1" s="2"/>
    </row>
    <row r="2" ht="28.5" customHeight="1" spans="1:6">
      <c r="A2" s="30" t="str">
        <f>'路网内外场设备运维（一类项目）'!A2&amp;"（路网内外场设备运维)"</f>
        <v>工程名称：2025年顺义公路分局路网设施运维项目（路网内外场设备运维)</v>
      </c>
      <c r="B2" s="30"/>
      <c r="C2" s="30"/>
      <c r="D2" s="30"/>
      <c r="E2" s="31"/>
      <c r="F2" s="31"/>
    </row>
    <row r="3" ht="28.5" customHeight="1" spans="1:6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ht="28.5" customHeight="1" spans="1:6">
      <c r="A4" s="4" t="s">
        <v>112</v>
      </c>
      <c r="B4" s="32" t="s">
        <v>113</v>
      </c>
      <c r="C4" s="24"/>
      <c r="D4" s="24"/>
      <c r="E4" s="24"/>
      <c r="F4" s="24"/>
    </row>
    <row r="5" s="29" customFormat="1" ht="28.5" customHeight="1" spans="1:6">
      <c r="A5" s="4" t="s">
        <v>15</v>
      </c>
      <c r="B5" s="33" t="s">
        <v>113</v>
      </c>
      <c r="C5" s="4" t="s">
        <v>11</v>
      </c>
      <c r="D5" s="4">
        <v>1</v>
      </c>
      <c r="E5" s="34"/>
      <c r="F5" s="35">
        <f>ROUND(D5*E5,0)</f>
        <v>0</v>
      </c>
    </row>
    <row r="6" ht="28.5" customHeight="1" spans="1:6">
      <c r="A6" s="4" t="s">
        <v>12</v>
      </c>
      <c r="B6" s="4"/>
      <c r="C6" s="4"/>
      <c r="D6" s="4"/>
      <c r="E6" s="4"/>
      <c r="F6" s="36">
        <f>ROUND(SUM(F5:F5),0)</f>
        <v>0</v>
      </c>
    </row>
  </sheetData>
  <sheetProtection algorithmName="SHA-512" hashValue="4tCZgQEJLuPrqRKnx9sQt/Y5drcKkHvq6AeGcow1X2A7X6glVTCsmciMJcxG55/Uer8N6oooITI/WenZrX7KOg==" saltValue="Ko5/PVNhixEKEPz6gQ1HFA==" spinCount="100000" sheet="1" objects="1"/>
  <mergeCells count="4">
    <mergeCell ref="A1:F1"/>
    <mergeCell ref="A2:D2"/>
    <mergeCell ref="E2:F2"/>
    <mergeCell ref="A6:E6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view="pageBreakPreview" zoomScaleNormal="100" workbookViewId="0">
      <selection activeCell="H29" sqref="H29"/>
    </sheetView>
  </sheetViews>
  <sheetFormatPr defaultColWidth="9" defaultRowHeight="14.25"/>
  <cols>
    <col min="1" max="1" width="8.33333333333333" customWidth="1"/>
    <col min="2" max="2" width="15.3333333333333" customWidth="1"/>
    <col min="3" max="3" width="38.3333333333333" customWidth="1"/>
    <col min="4" max="4" width="19.3333333333333" style="17" customWidth="1"/>
    <col min="5" max="6" width="12.625"/>
  </cols>
  <sheetData>
    <row r="1" s="1" customFormat="1" ht="35.15" customHeight="1" spans="1:4">
      <c r="A1" s="2" t="s">
        <v>114</v>
      </c>
      <c r="B1" s="2"/>
      <c r="C1" s="2"/>
      <c r="D1" s="18"/>
    </row>
    <row r="2" ht="35.15" customHeight="1" spans="1:4">
      <c r="A2" s="3" t="str">
        <f>'路网内外场设备运维（一类项目）'!A2&amp;"（路网内外场设备运维）"</f>
        <v>工程名称：2025年顺义公路分局路网设施运维项目（路网内外场设备运维）</v>
      </c>
      <c r="B2" s="3"/>
      <c r="C2" s="3"/>
      <c r="D2" s="19"/>
    </row>
    <row r="3" ht="35.15" customHeight="1" spans="1:8">
      <c r="A3" s="4" t="s">
        <v>115</v>
      </c>
      <c r="B3" s="5" t="s">
        <v>4</v>
      </c>
      <c r="C3" s="6"/>
      <c r="D3" s="15" t="s">
        <v>116</v>
      </c>
      <c r="H3" s="1"/>
    </row>
    <row r="4" ht="35.15" customHeight="1" spans="1:4">
      <c r="A4" s="4">
        <v>1</v>
      </c>
      <c r="B4" s="7" t="s">
        <v>10</v>
      </c>
      <c r="C4" s="8"/>
      <c r="D4" s="15">
        <f>'路网内外场设备运维（一类项目）'!F5</f>
        <v>0</v>
      </c>
    </row>
    <row r="5" ht="35.15" customHeight="1" spans="1:10">
      <c r="A5" s="4">
        <v>2</v>
      </c>
      <c r="B5" s="7" t="s">
        <v>117</v>
      </c>
      <c r="C5" s="8"/>
      <c r="D5" s="15">
        <f>'路网内外场设备运维（二类项目）'!F87</f>
        <v>0</v>
      </c>
      <c r="E5" s="11"/>
      <c r="F5" s="60"/>
      <c r="J5" s="17"/>
    </row>
    <row r="6" ht="35.15" customHeight="1" spans="1:6">
      <c r="A6" s="4">
        <v>3</v>
      </c>
      <c r="B6" s="22" t="s">
        <v>113</v>
      </c>
      <c r="C6" s="23"/>
      <c r="D6" s="15">
        <f>'安全生产费（路网内外场设备运维）'!F6</f>
        <v>0</v>
      </c>
      <c r="E6" s="11"/>
      <c r="F6" s="11"/>
    </row>
    <row r="7" ht="35.15" customHeight="1" spans="1:6">
      <c r="A7" s="4">
        <v>4</v>
      </c>
      <c r="B7" s="24" t="s">
        <v>118</v>
      </c>
      <c r="C7" s="24"/>
      <c r="D7" s="25">
        <f>SUM(D4:D6,0)</f>
        <v>0</v>
      </c>
      <c r="E7" s="11"/>
      <c r="F7" s="11"/>
    </row>
    <row r="8" ht="35.15" customHeight="1" spans="1:6">
      <c r="A8" s="4">
        <v>5</v>
      </c>
      <c r="B8" s="26" t="s">
        <v>119</v>
      </c>
      <c r="C8" s="26"/>
      <c r="D8" s="15">
        <f>'安全生产费（路网内外场设备运维）'!F6</f>
        <v>0</v>
      </c>
      <c r="E8" s="11"/>
      <c r="F8" s="11"/>
    </row>
    <row r="9" ht="35.15" customHeight="1" spans="1:6">
      <c r="A9" s="4">
        <v>6</v>
      </c>
      <c r="B9" s="26" t="s">
        <v>120</v>
      </c>
      <c r="C9" s="26"/>
      <c r="D9" s="25">
        <f>ROUND(D7-D8,0)</f>
        <v>0</v>
      </c>
      <c r="E9" s="11"/>
      <c r="F9" s="11"/>
    </row>
    <row r="10" ht="35.15" customHeight="1" spans="1:6">
      <c r="A10" s="4">
        <v>7</v>
      </c>
      <c r="B10" s="24" t="s">
        <v>121</v>
      </c>
      <c r="C10" s="24"/>
      <c r="D10" s="25">
        <f>ROUND(D7,0)</f>
        <v>0</v>
      </c>
      <c r="E10" s="27"/>
      <c r="F10" s="11"/>
    </row>
    <row r="11" spans="1:1">
      <c r="A11" s="16"/>
    </row>
  </sheetData>
  <sheetProtection algorithmName="SHA-512" hashValue="OMeDp+Z7Um/bUYJjSC/yWUJCmhWanVisxOVuv1RJJzNyUMFBUVls7j6uVBuUhBzsHc8NBk7a+gEPd+skSeoR/w==" saltValue="W+VG+WNhNXNyG6bDjaa1Yg==" spinCount="100000" sheet="1" objects="1"/>
  <mergeCells count="10">
    <mergeCell ref="A1:D1"/>
    <mergeCell ref="A2:C2"/>
    <mergeCell ref="B3:C3"/>
    <mergeCell ref="B4:C4"/>
    <mergeCell ref="B5:C5"/>
    <mergeCell ref="B6:C6"/>
    <mergeCell ref="B7:C7"/>
    <mergeCell ref="B8:C8"/>
    <mergeCell ref="B9:C9"/>
    <mergeCell ref="B10:C10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view="pageBreakPreview" zoomScaleNormal="100" workbookViewId="0">
      <pane ySplit="3" topLeftCell="A4" activePane="bottomLeft" state="frozen"/>
      <selection/>
      <selection pane="bottomLeft" activeCell="J14" sqref="J14"/>
    </sheetView>
  </sheetViews>
  <sheetFormatPr defaultColWidth="8.75" defaultRowHeight="14.25"/>
  <cols>
    <col min="1" max="1" width="10.5833333333333" style="38" customWidth="1"/>
    <col min="2" max="2" width="28" style="39" customWidth="1"/>
    <col min="3" max="3" width="7.58333333333333" style="40" customWidth="1"/>
    <col min="4" max="4" width="8.58333333333333" style="41" customWidth="1"/>
    <col min="5" max="5" width="13" style="42" customWidth="1"/>
    <col min="6" max="6" width="12.5833333333333" style="11" customWidth="1"/>
    <col min="7" max="8" width="9.16666666666667" style="11" customWidth="1"/>
    <col min="9" max="9" width="12.625" style="11"/>
    <col min="10" max="10" width="13.75" style="11"/>
    <col min="11" max="12" width="8.75" style="11"/>
    <col min="13" max="13" width="9.16666666666667" style="11" customWidth="1"/>
    <col min="14" max="16384" width="8.75" style="11"/>
  </cols>
  <sheetData>
    <row r="1" s="37" customFormat="1" ht="28.5" customHeight="1" spans="1:6">
      <c r="A1" s="43" t="s">
        <v>0</v>
      </c>
      <c r="B1" s="43"/>
      <c r="C1" s="43"/>
      <c r="D1" s="44"/>
      <c r="E1" s="43"/>
      <c r="F1" s="43"/>
    </row>
    <row r="2" ht="28.5" customHeight="1" spans="1:6">
      <c r="A2" s="45" t="s">
        <v>122</v>
      </c>
      <c r="B2" s="45"/>
      <c r="C2" s="45"/>
      <c r="D2" s="46"/>
      <c r="E2" s="47" t="s">
        <v>123</v>
      </c>
      <c r="F2" s="47"/>
    </row>
    <row r="3" ht="28.5" customHeight="1" spans="1:6">
      <c r="A3" s="48" t="s">
        <v>3</v>
      </c>
      <c r="B3" s="48" t="s">
        <v>4</v>
      </c>
      <c r="C3" s="48" t="s">
        <v>5</v>
      </c>
      <c r="D3" s="49" t="s">
        <v>6</v>
      </c>
      <c r="E3" s="48" t="s">
        <v>7</v>
      </c>
      <c r="F3" s="48" t="s">
        <v>8</v>
      </c>
    </row>
    <row r="4" ht="28.5" customHeight="1" spans="1:8">
      <c r="A4" s="48" t="s">
        <v>124</v>
      </c>
      <c r="B4" s="50" t="s">
        <v>125</v>
      </c>
      <c r="C4" s="51"/>
      <c r="D4" s="52"/>
      <c r="E4" s="53"/>
      <c r="F4" s="54"/>
      <c r="G4" s="14"/>
      <c r="H4" s="14"/>
    </row>
    <row r="5" ht="28.5" customHeight="1" spans="1:10">
      <c r="A5" s="55" t="s">
        <v>15</v>
      </c>
      <c r="B5" s="50" t="s">
        <v>126</v>
      </c>
      <c r="C5" s="51" t="s">
        <v>11</v>
      </c>
      <c r="D5" s="52">
        <v>1</v>
      </c>
      <c r="E5" s="56"/>
      <c r="F5" s="54">
        <f>D5*E5</f>
        <v>0</v>
      </c>
      <c r="G5" s="14"/>
      <c r="H5" s="14"/>
      <c r="J5" s="14"/>
    </row>
    <row r="6" ht="28.5" customHeight="1" spans="1:10">
      <c r="A6" s="55" t="s">
        <v>54</v>
      </c>
      <c r="B6" s="50" t="s">
        <v>127</v>
      </c>
      <c r="C6" s="51" t="s">
        <v>11</v>
      </c>
      <c r="D6" s="52">
        <v>1</v>
      </c>
      <c r="E6" s="56"/>
      <c r="F6" s="54">
        <f>D6*E6</f>
        <v>0</v>
      </c>
      <c r="G6" s="14"/>
      <c r="H6" s="14"/>
      <c r="I6"/>
      <c r="J6" s="14"/>
    </row>
    <row r="7" ht="28.5" customHeight="1" spans="1:6">
      <c r="A7" s="57" t="s">
        <v>12</v>
      </c>
      <c r="B7" s="57"/>
      <c r="C7" s="57"/>
      <c r="D7" s="58"/>
      <c r="E7" s="57"/>
      <c r="F7" s="36">
        <f>ROUND(SUM(F4:F6),0)</f>
        <v>0</v>
      </c>
    </row>
    <row r="8" spans="6:6">
      <c r="F8" s="59"/>
    </row>
    <row r="9" spans="8:9">
      <c r="H9" s="60"/>
      <c r="I9" s="60"/>
    </row>
    <row r="14" spans="7:9">
      <c r="G14" s="61"/>
      <c r="I14" s="60"/>
    </row>
  </sheetData>
  <sheetProtection algorithmName="SHA-512" hashValue="dvPn1fpmGAgH9wkhjX6EMyefqS+XaaTFYYx52amu+hTLdp55bbd8gySfftNFLf2C5jzkl/D0cgF9Dt1kgK7jMA==" saltValue="+TRWzURWBIIOcYb+1oUZ3w==" spinCount="100000" sheet="1" objects="1"/>
  <mergeCells count="4">
    <mergeCell ref="A1:F1"/>
    <mergeCell ref="A2:D2"/>
    <mergeCell ref="E2:F2"/>
    <mergeCell ref="A7:E7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F5" sqref="F5"/>
    </sheetView>
  </sheetViews>
  <sheetFormatPr defaultColWidth="9" defaultRowHeight="14.25" outlineLevelRow="5" outlineLevelCol="5"/>
  <cols>
    <col min="1" max="1" width="10.5833333333333" style="16" customWidth="1"/>
    <col min="2" max="2" width="26.5833333333333" style="16" customWidth="1"/>
    <col min="3" max="3" width="7.58333333333333" style="16" customWidth="1"/>
    <col min="4" max="6" width="12.5833333333333" style="16" customWidth="1"/>
    <col min="7" max="16384" width="9" style="16"/>
  </cols>
  <sheetData>
    <row r="1" s="28" customFormat="1" ht="28.5" customHeight="1" spans="1:6">
      <c r="A1" s="2" t="s">
        <v>0</v>
      </c>
      <c r="B1" s="2"/>
      <c r="C1" s="2"/>
      <c r="D1" s="2"/>
      <c r="E1" s="2"/>
      <c r="F1" s="2"/>
    </row>
    <row r="2" ht="28.5" customHeight="1" spans="1:6">
      <c r="A2" s="30" t="str">
        <f>非现场执法设备运维!A2</f>
        <v>工程名称：2025年顺义公路分局路网设施运维项目（非现场执法设备运维）</v>
      </c>
      <c r="B2" s="30"/>
      <c r="C2" s="30"/>
      <c r="D2" s="30"/>
      <c r="E2" s="31"/>
      <c r="F2" s="31"/>
    </row>
    <row r="3" ht="28.5" customHeight="1" spans="1:6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ht="28.5" customHeight="1" spans="1:6">
      <c r="A4" s="4" t="s">
        <v>112</v>
      </c>
      <c r="B4" s="32" t="s">
        <v>113</v>
      </c>
      <c r="C4" s="24"/>
      <c r="D4" s="24"/>
      <c r="E4" s="24"/>
      <c r="F4" s="24"/>
    </row>
    <row r="5" s="29" customFormat="1" ht="28.5" customHeight="1" spans="1:6">
      <c r="A5" s="4" t="s">
        <v>15</v>
      </c>
      <c r="B5" s="33" t="s">
        <v>113</v>
      </c>
      <c r="C5" s="4" t="s">
        <v>11</v>
      </c>
      <c r="D5" s="4">
        <v>1</v>
      </c>
      <c r="E5" s="34"/>
      <c r="F5" s="35">
        <f>ROUND(D5*E5,0)</f>
        <v>0</v>
      </c>
    </row>
    <row r="6" ht="28.5" customHeight="1" spans="1:6">
      <c r="A6" s="4" t="s">
        <v>12</v>
      </c>
      <c r="B6" s="4"/>
      <c r="C6" s="4"/>
      <c r="D6" s="4"/>
      <c r="E6" s="4"/>
      <c r="F6" s="36">
        <f>ROUND(SUM(F5:F5),0)</f>
        <v>0</v>
      </c>
    </row>
  </sheetData>
  <sheetProtection algorithmName="SHA-512" hashValue="f5lu1ejz7IwqKTUGctLywofmKPaDqH5H88mIx+UMsHBojc/nfgtKlAFUBUPA8mkZP10R4ymmj9EOWiy6wxSa4g==" saltValue="DvEMztwzJcTCGf2l9PG9VA==" spinCount="100000" sheet="1" objects="1"/>
  <mergeCells count="4">
    <mergeCell ref="A1:F1"/>
    <mergeCell ref="A2:D2"/>
    <mergeCell ref="E2:F2"/>
    <mergeCell ref="A6:E6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view="pageBreakPreview" zoomScaleNormal="100" workbookViewId="0">
      <selection activeCell="D8" sqref="D8"/>
    </sheetView>
  </sheetViews>
  <sheetFormatPr defaultColWidth="9" defaultRowHeight="14.25" outlineLevelCol="7"/>
  <cols>
    <col min="1" max="1" width="8.33333333333333" customWidth="1"/>
    <col min="2" max="2" width="15.3333333333333" customWidth="1"/>
    <col min="3" max="3" width="38.3333333333333" customWidth="1"/>
    <col min="4" max="4" width="19.3333333333333" style="17" customWidth="1"/>
    <col min="5" max="6" width="12.625"/>
  </cols>
  <sheetData>
    <row r="1" s="1" customFormat="1" ht="35.15" customHeight="1" spans="1:4">
      <c r="A1" s="2" t="s">
        <v>114</v>
      </c>
      <c r="B1" s="2"/>
      <c r="C1" s="2"/>
      <c r="D1" s="18"/>
    </row>
    <row r="2" ht="35.15" customHeight="1" spans="1:4">
      <c r="A2" s="3" t="str">
        <f>非现场执法设备运维!A2</f>
        <v>工程名称：2025年顺义公路分局路网设施运维项目（非现场执法设备运维）</v>
      </c>
      <c r="B2" s="3"/>
      <c r="C2" s="3"/>
      <c r="D2" s="19" t="s">
        <v>123</v>
      </c>
    </row>
    <row r="3" ht="35.15" customHeight="1" spans="1:8">
      <c r="A3" s="4" t="s">
        <v>115</v>
      </c>
      <c r="B3" s="5" t="s">
        <v>4</v>
      </c>
      <c r="C3" s="6"/>
      <c r="D3" s="15" t="s">
        <v>116</v>
      </c>
      <c r="H3" s="1"/>
    </row>
    <row r="4" ht="35.15" customHeight="1" spans="1:4">
      <c r="A4" s="4">
        <v>1</v>
      </c>
      <c r="B4" s="20" t="s">
        <v>125</v>
      </c>
      <c r="C4" s="21"/>
      <c r="D4" s="15">
        <f>非现场执法设备运维!F7</f>
        <v>0</v>
      </c>
    </row>
    <row r="5" ht="35.15" customHeight="1" spans="1:6">
      <c r="A5" s="4">
        <v>2</v>
      </c>
      <c r="B5" s="22" t="s">
        <v>113</v>
      </c>
      <c r="C5" s="23"/>
      <c r="D5" s="15">
        <f>'安全生产费 (非现场执法设备运维)'!F5</f>
        <v>0</v>
      </c>
      <c r="E5" s="11"/>
      <c r="F5" s="11"/>
    </row>
    <row r="6" ht="35.15" customHeight="1" spans="1:6">
      <c r="A6" s="4">
        <v>3</v>
      </c>
      <c r="B6" s="24" t="s">
        <v>128</v>
      </c>
      <c r="C6" s="24"/>
      <c r="D6" s="25">
        <f>SUM(D4:D5,0)</f>
        <v>0</v>
      </c>
      <c r="E6" s="11"/>
      <c r="F6" s="11"/>
    </row>
    <row r="7" ht="35.15" customHeight="1" spans="1:6">
      <c r="A7" s="4">
        <v>4</v>
      </c>
      <c r="B7" s="26" t="s">
        <v>119</v>
      </c>
      <c r="C7" s="26"/>
      <c r="D7" s="15">
        <f>'安全生产费 (非现场执法设备运维)'!F5</f>
        <v>0</v>
      </c>
      <c r="E7" s="11"/>
      <c r="F7" s="11"/>
    </row>
    <row r="8" ht="35.15" customHeight="1" spans="1:6">
      <c r="A8" s="4">
        <v>5</v>
      </c>
      <c r="B8" s="26" t="s">
        <v>129</v>
      </c>
      <c r="C8" s="26"/>
      <c r="D8" s="25">
        <f>ROUND(D6-D7,0)</f>
        <v>0</v>
      </c>
      <c r="E8" s="11"/>
      <c r="F8" s="11"/>
    </row>
    <row r="9" ht="35.15" customHeight="1" spans="1:6">
      <c r="A9" s="4">
        <v>6</v>
      </c>
      <c r="B9" s="24" t="s">
        <v>130</v>
      </c>
      <c r="C9" s="24"/>
      <c r="D9" s="25">
        <f>ROUND(D6,0)</f>
        <v>0</v>
      </c>
      <c r="E9" s="27"/>
      <c r="F9" s="11"/>
    </row>
    <row r="10" spans="1:1">
      <c r="A10" s="16"/>
    </row>
  </sheetData>
  <sheetProtection algorithmName="SHA-512" hashValue="z0rU467dbxdZ/wOF7bNwVPx5CURYzn9g+VK2QFmtc8pgHDjwkKUpbUUbq6ZVQvhVySBEzDaG0YnsVumODY9CQw==" saltValue="SR//x554iwhkhanoJEBqlg==" spinCount="100000" sheet="1" objects="1"/>
  <mergeCells count="9">
    <mergeCell ref="A1:D1"/>
    <mergeCell ref="A2:C2"/>
    <mergeCell ref="B3:C3"/>
    <mergeCell ref="B4:C4"/>
    <mergeCell ref="B5:C5"/>
    <mergeCell ref="B6:C6"/>
    <mergeCell ref="B7:C7"/>
    <mergeCell ref="B8:C8"/>
    <mergeCell ref="B9:C9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view="pageBreakPreview" zoomScaleNormal="100" workbookViewId="0">
      <selection activeCell="H7" sqref="H7"/>
    </sheetView>
  </sheetViews>
  <sheetFormatPr defaultColWidth="9" defaultRowHeight="14.25" outlineLevelCol="6"/>
  <cols>
    <col min="1" max="1" width="5.875" customWidth="1"/>
    <col min="2" max="2" width="26.75" customWidth="1"/>
    <col min="3" max="3" width="25.625" customWidth="1"/>
    <col min="4" max="4" width="25.125" customWidth="1"/>
    <col min="5" max="5" width="12.625"/>
  </cols>
  <sheetData>
    <row r="1" s="1" customFormat="1" ht="35.15" customHeight="1" spans="1:4">
      <c r="A1" s="2" t="s">
        <v>114</v>
      </c>
      <c r="B1" s="2"/>
      <c r="C1" s="2"/>
      <c r="D1" s="2"/>
    </row>
    <row r="2" ht="35.15" customHeight="1" spans="1:4">
      <c r="A2" s="3" t="str">
        <f>'路网内外场设备运维（一类项目）'!A2</f>
        <v>工程名称：2025年顺义公路分局路网设施运维项目</v>
      </c>
      <c r="B2" s="3"/>
      <c r="C2" s="3"/>
      <c r="D2" s="3"/>
    </row>
    <row r="3" ht="35.15" customHeight="1" spans="1:7">
      <c r="A3" s="4" t="s">
        <v>115</v>
      </c>
      <c r="B3" s="5" t="s">
        <v>4</v>
      </c>
      <c r="C3" s="6"/>
      <c r="D3" s="6" t="s">
        <v>116</v>
      </c>
      <c r="G3" s="1"/>
    </row>
    <row r="4" ht="35.15" customHeight="1" spans="1:4">
      <c r="A4" s="4">
        <v>1</v>
      </c>
      <c r="B4" s="7" t="s">
        <v>10</v>
      </c>
      <c r="C4" s="8"/>
      <c r="D4" s="9">
        <f>'汇总表（路网内外场设备运维）'!D4</f>
        <v>0</v>
      </c>
    </row>
    <row r="5" ht="35.15" customHeight="1" spans="1:5">
      <c r="A5" s="4">
        <v>2</v>
      </c>
      <c r="B5" s="7" t="s">
        <v>117</v>
      </c>
      <c r="C5" s="8"/>
      <c r="D5" s="10">
        <f>'汇总表（路网内外场设备运维）'!D5</f>
        <v>0</v>
      </c>
      <c r="E5" s="11"/>
    </row>
    <row r="6" ht="35.15" customHeight="1" spans="1:5">
      <c r="A6" s="4">
        <v>3</v>
      </c>
      <c r="B6" s="12" t="s">
        <v>125</v>
      </c>
      <c r="C6" s="13"/>
      <c r="D6" s="10">
        <f>'汇总表（非现场执法设备运维）'!D4</f>
        <v>0</v>
      </c>
      <c r="E6" s="11"/>
    </row>
    <row r="7" ht="35.15" customHeight="1" spans="1:5">
      <c r="A7" s="4">
        <v>4</v>
      </c>
      <c r="B7" s="12" t="s">
        <v>113</v>
      </c>
      <c r="C7" s="13"/>
      <c r="D7" s="10">
        <f>'汇总表（路网内外场设备运维）'!D6+'汇总表（非现场执法设备运维）'!D5</f>
        <v>0</v>
      </c>
      <c r="E7" s="14"/>
    </row>
    <row r="8" ht="35.15" customHeight="1" spans="1:5">
      <c r="A8" s="4">
        <v>5</v>
      </c>
      <c r="B8" s="12" t="s">
        <v>131</v>
      </c>
      <c r="C8" s="13"/>
      <c r="D8" s="10">
        <f>'汇总表（路网内外场设备运维）'!D10+'汇总表（非现场执法设备运维）'!D6</f>
        <v>0</v>
      </c>
      <c r="E8" s="11"/>
    </row>
    <row r="9" ht="35.15" customHeight="1" spans="1:5">
      <c r="A9" s="4">
        <v>6</v>
      </c>
      <c r="B9" s="12" t="s">
        <v>132</v>
      </c>
      <c r="C9" s="13"/>
      <c r="D9" s="10">
        <f>D7</f>
        <v>0</v>
      </c>
      <c r="E9" s="11"/>
    </row>
    <row r="10" ht="35.15" customHeight="1" spans="1:5">
      <c r="A10" s="4">
        <v>7</v>
      </c>
      <c r="B10" s="12" t="s">
        <v>133</v>
      </c>
      <c r="C10" s="13"/>
      <c r="D10" s="10">
        <f>D8-D9</f>
        <v>0</v>
      </c>
      <c r="E10" s="11"/>
    </row>
    <row r="11" ht="35.15" customHeight="1" spans="1:5">
      <c r="A11" s="4">
        <v>8</v>
      </c>
      <c r="B11" s="12" t="s">
        <v>134</v>
      </c>
      <c r="C11" s="13"/>
      <c r="D11" s="15">
        <f>D8</f>
        <v>0</v>
      </c>
      <c r="E11" s="14"/>
    </row>
    <row r="12" spans="1:1">
      <c r="A12" s="16"/>
    </row>
  </sheetData>
  <sheetProtection algorithmName="SHA-512" hashValue="XAnt919qn9zkQOwCH7E8hfUBRm4a2scX7TdzPLYHkNy8XVjKkcGhnf8gtkwxsJpQGfzDMV4XiOA/GAUJ99LkYg==" saltValue="qJ2eUMRDv4Xo1Oh3i1frGg==" spinCount="100000" sheet="1" objects="1"/>
  <mergeCells count="11">
    <mergeCell ref="A1:D1"/>
    <mergeCell ref="A2:D2"/>
    <mergeCell ref="B3:C3"/>
    <mergeCell ref="B4:C4"/>
    <mergeCell ref="B5:C5"/>
    <mergeCell ref="B6:C6"/>
    <mergeCell ref="B7:C7"/>
    <mergeCell ref="B8:C8"/>
    <mergeCell ref="B9:C9"/>
    <mergeCell ref="B10:C10"/>
    <mergeCell ref="B11:C11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18" master="" otherUserPermission="visible"/>
  <rangeList sheetStid="119" master="" otherUserPermission="visible"/>
  <rangeList sheetStid="45" master="" otherUserPermission="visible"/>
  <rangeList sheetStid="43" master="" otherUserPermission="visible"/>
  <rangeList sheetStid="120" master="" otherUserPermission="visible"/>
  <rangeList sheetStid="121" master="" otherUserPermission="visible"/>
  <rangeList sheetStid="122" master="" otherUserPermission="visible"/>
  <rangeList sheetStid="12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路网内外场设备运维（一类项目）</vt:lpstr>
      <vt:lpstr>路网内外场设备运维（二类项目）</vt:lpstr>
      <vt:lpstr>安全生产费（路网内外场设备运维）</vt:lpstr>
      <vt:lpstr>汇总表（路网内外场设备运维）</vt:lpstr>
      <vt:lpstr>非现场执法设备运维</vt:lpstr>
      <vt:lpstr>安全生产费 (非现场执法设备运维)</vt:lpstr>
      <vt:lpstr>汇总表（非现场执法设备运维）</vt:lpstr>
      <vt:lpstr>汇总表（总）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zxxy</dc:creator>
  <cp:lastModifiedBy>LRD</cp:lastModifiedBy>
  <dcterms:created xsi:type="dcterms:W3CDTF">2020-08-18T09:45:00Z</dcterms:created>
  <cp:lastPrinted>2024-12-19T13:31:00Z</cp:lastPrinted>
  <dcterms:modified xsi:type="dcterms:W3CDTF">2024-12-25T03:37:32Z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7B431A9071D3444BA98450F9DAF65583_13</vt:lpwstr>
  </property>
  <property fmtid="{D5CDD505-2E9C-101B-9397-08002B2CF9AE}" pid="4" name="KSOReadingLayout">
    <vt:bool>true</vt:bool>
  </property>
</Properties>
</file>