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75" tabRatio="911" firstSheet="8" activeTab="13"/>
  </bookViews>
  <sheets>
    <sheet name="总汇总表" sheetId="42" r:id="rId1"/>
    <sheet name="2025年路网设施养护（一类项目）" sheetId="9" r:id="rId2"/>
    <sheet name="2025年路网设施维修（二类项目）" sheetId="1" r:id="rId3"/>
    <sheet name="2025年安全生产费（路网运维）" sheetId="45" r:id="rId4"/>
    <sheet name="2025年工程量清单汇总表（路网设施运维）" sheetId="43" r:id="rId5"/>
    <sheet name="2025年治超设施运维" sheetId="39" r:id="rId6"/>
    <sheet name="2025年安全生产费（治超设施）" sheetId="47" r:id="rId7"/>
    <sheet name="2025年工程量清单汇总表（治超设施）" sheetId="122" r:id="rId8"/>
    <sheet name="2026年1-3月路网设施养护（一类项目）" sheetId="115" r:id="rId9"/>
    <sheet name="2026年1-3月安全生产费（路网运维）" sheetId="116" r:id="rId10"/>
    <sheet name="2026年1-3月工程量清单汇总表（路网设施运维） " sheetId="120" r:id="rId11"/>
    <sheet name="2026年1-3月治超设施运维" sheetId="119" r:id="rId12"/>
    <sheet name="2026年1-3月安全生产费（治超设施）" sheetId="117" r:id="rId13"/>
    <sheet name="2026年1-3月工程量清单汇总表（治超设施）" sheetId="46" r:id="rId14"/>
  </sheets>
  <externalReferences>
    <externalReference r:id="rId16"/>
  </externalReferences>
  <definedNames>
    <definedName name="_xlnm.Print_Area" localSheetId="1">'2025年路网设施养护（一类项目）'!$A$1:$F$15</definedName>
    <definedName name="_xlnm.Print_Area" localSheetId="2">'2025年路网设施维修（二类项目）'!$A$1:$H$78</definedName>
    <definedName name="_xlnm.Print_Titles" localSheetId="1">'2025年路网设施养护（一类项目）'!$1:$3</definedName>
    <definedName name="单价">'[1]2010-05'!$B$5:$Q$9947</definedName>
    <definedName name="_xlnm.Print_Area" localSheetId="5">'2025年治超设施运维'!$A$1:$F$7</definedName>
    <definedName name="_xlnm.Print_Titles" localSheetId="5">'2025年治超设施运维'!$1:$3</definedName>
    <definedName name="_xlnm.Print_Area" localSheetId="0">总汇总表!$A$1:$H$13</definedName>
    <definedName name="_xlnm.Print_Area" localSheetId="4">'2025年工程量清单汇总表（路网设施运维）'!$A$1:$D$10</definedName>
    <definedName name="_xlnm.Print_Area" localSheetId="13">'2026年1-3月工程量清单汇总表（治超设施）'!$A$1:$D$9</definedName>
    <definedName name="_xlnm.Print_Titles" localSheetId="2">'2025年路网设施维修（二类项目）'!$1:$3</definedName>
    <definedName name="_xlnm.Print_Area" localSheetId="8">'2026年1-3月路网设施养护（一类项目）'!$A$1:$F$15</definedName>
    <definedName name="_xlnm.Print_Titles" localSheetId="8">'2026年1-3月路网设施养护（一类项目）'!$1:$3</definedName>
    <definedName name="_xlnm.Print_Area" localSheetId="11">'2026年1-3月治超设施运维'!$A$1:$F$7</definedName>
    <definedName name="_xlnm.Print_Titles" localSheetId="11">'2026年1-3月治超设施运维'!$1:$3</definedName>
    <definedName name="_xlnm.Print_Area" localSheetId="10">'2026年1-3月工程量清单汇总表（路网设施运维） '!$A$1:$D$9</definedName>
    <definedName name="_xlnm.Print_Area" localSheetId="7">'2025年工程量清单汇总表（治超设施）'!$A$1:$D$9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<sst xmlns="http://schemas.openxmlformats.org/spreadsheetml/2006/main" count="473" uniqueCount="167">
  <si>
    <t>工程量清单汇总表</t>
  </si>
  <si>
    <t xml:space="preserve">项目名称：2025年及2026年1-3月份怀柔区普通公路日常养护（路网及治超设施运维）                         </t>
  </si>
  <si>
    <t>货币单位：人民币元</t>
  </si>
  <si>
    <t>序号</t>
  </si>
  <si>
    <t>项目
类别</t>
  </si>
  <si>
    <t>科目名称</t>
  </si>
  <si>
    <t>2025年路网设施运维</t>
  </si>
  <si>
    <t>2025年治超设施运维</t>
  </si>
  <si>
    <t>2026年1-3月路网设施运维</t>
  </si>
  <si>
    <t>2026年1-3月治超设施运维</t>
  </si>
  <si>
    <t>合计</t>
  </si>
  <si>
    <t>金额</t>
  </si>
  <si>
    <t>一类</t>
  </si>
  <si>
    <t>路网设施养护(一类项目)</t>
  </si>
  <si>
    <t>二类</t>
  </si>
  <si>
    <t>路网设施维护(二类项目)</t>
  </si>
  <si>
    <t>路网设施运维汇总</t>
  </si>
  <si>
    <t>治超设施运维汇总</t>
  </si>
  <si>
    <t>安全生产费</t>
  </si>
  <si>
    <t>清单合计</t>
  </si>
  <si>
    <t>已包含在清单合计中的安全生产费</t>
  </si>
  <si>
    <t>清单合计减去安全生产费合计（评标价）</t>
  </si>
  <si>
    <t>投标报价</t>
  </si>
  <si>
    <t>2025年路网设施养护（一类项目）</t>
  </si>
  <si>
    <t>项目编号</t>
  </si>
  <si>
    <t>项目名称</t>
  </si>
  <si>
    <t>单位</t>
  </si>
  <si>
    <t>数量</t>
  </si>
  <si>
    <t>单价</t>
  </si>
  <si>
    <t>合价</t>
  </si>
  <si>
    <t>702-01-1</t>
  </si>
  <si>
    <t>交通情况调查设备日常检查、定期维护及定期检测</t>
  </si>
  <si>
    <t>a</t>
  </si>
  <si>
    <t>激光交通设备</t>
  </si>
  <si>
    <t>套/年</t>
  </si>
  <si>
    <t>b</t>
  </si>
  <si>
    <t>超声波微波交通设备</t>
  </si>
  <si>
    <t>c</t>
  </si>
  <si>
    <t>超声波交通设备</t>
  </si>
  <si>
    <t>702-01-2</t>
  </si>
  <si>
    <t>公路LED可变信息标志日常检查、定期维护及定期检测</t>
  </si>
  <si>
    <t>702-01-3</t>
  </si>
  <si>
    <t>视频监控设备日常检查、定期维护及定期检测</t>
  </si>
  <si>
    <t>702-01-4</t>
  </si>
  <si>
    <t>轴载检测设备日常检查、定期维护及定期检测</t>
  </si>
  <si>
    <t>702-01-5</t>
  </si>
  <si>
    <t>单兵设备日常检查、定期维护及定期检测</t>
  </si>
  <si>
    <t>702-01-6</t>
  </si>
  <si>
    <t>积水监测设备日常检查、定期维护及定期检测</t>
  </si>
  <si>
    <t>702-01-7</t>
  </si>
  <si>
    <t>雷视一体机设备设备日常检查、定期维护及定期检测</t>
  </si>
  <si>
    <t>702-01-8</t>
  </si>
  <si>
    <t>人工交调点位调整</t>
  </si>
  <si>
    <t>点/年</t>
  </si>
  <si>
    <t xml:space="preserve">合计 </t>
  </si>
  <si>
    <t>2025年路网设施维修（二类项目）</t>
  </si>
  <si>
    <t>单价上限</t>
  </si>
  <si>
    <t>备注</t>
  </si>
  <si>
    <t>703-01-1</t>
  </si>
  <si>
    <t>交通情况调查设备</t>
  </si>
  <si>
    <t>激光交通设备维修</t>
  </si>
  <si>
    <t>a-1</t>
  </si>
  <si>
    <t>故障检测及简修</t>
  </si>
  <si>
    <t>套/次</t>
  </si>
  <si>
    <t>a-2</t>
  </si>
  <si>
    <t>更换激光传感器</t>
  </si>
  <si>
    <t>a-3</t>
  </si>
  <si>
    <t>后台处理设备更换交换机</t>
  </si>
  <si>
    <t>台</t>
  </si>
  <si>
    <t>a-4</t>
  </si>
  <si>
    <t>后台处理设备更换通信模块</t>
  </si>
  <si>
    <t>个</t>
  </si>
  <si>
    <t>a-5</t>
  </si>
  <si>
    <t>更换供电线缆地埋式</t>
  </si>
  <si>
    <t>m</t>
  </si>
  <si>
    <t>a-6</t>
  </si>
  <si>
    <t>更换供电线缆架空式</t>
  </si>
  <si>
    <t>a-7</t>
  </si>
  <si>
    <t>更换线缆（设备到机箱）</t>
  </si>
  <si>
    <t>a-8</t>
  </si>
  <si>
    <t>维修接地装置</t>
  </si>
  <si>
    <t>处</t>
  </si>
  <si>
    <t>超声波交通设备维修</t>
  </si>
  <si>
    <t>b-1</t>
  </si>
  <si>
    <t>b-2</t>
  </si>
  <si>
    <t>更换超声波传感器</t>
  </si>
  <si>
    <t>b-3</t>
  </si>
  <si>
    <t>b-4</t>
  </si>
  <si>
    <t>更换架空蓄电池</t>
  </si>
  <si>
    <t>块</t>
  </si>
  <si>
    <t>b-5</t>
  </si>
  <si>
    <t>b-6</t>
  </si>
  <si>
    <t>b-7</t>
  </si>
  <si>
    <t>超声波微波交通设备维修</t>
  </si>
  <si>
    <t>c-1</t>
  </si>
  <si>
    <t>c-2</t>
  </si>
  <si>
    <t>c-3</t>
  </si>
  <si>
    <t>c-4</t>
  </si>
  <si>
    <t>c-5</t>
  </si>
  <si>
    <t>c-6</t>
  </si>
  <si>
    <t>c-7</t>
  </si>
  <si>
    <t>更换安全保护器件</t>
  </si>
  <si>
    <t>c-8</t>
  </si>
  <si>
    <t>703-01-2</t>
  </si>
  <si>
    <t>公路LED可变信息标志维修</t>
  </si>
  <si>
    <t>修复亮度调节功能</t>
  </si>
  <si>
    <t>后台处理设备更换LED显示模组</t>
  </si>
  <si>
    <t>d</t>
  </si>
  <si>
    <t>更换控制器</t>
  </si>
  <si>
    <t>e</t>
  </si>
  <si>
    <t>后台处理设备更换光端机</t>
  </si>
  <si>
    <t>f</t>
  </si>
  <si>
    <t>g</t>
  </si>
  <si>
    <t>后台处理设备更换电源模块</t>
  </si>
  <si>
    <t>h</t>
  </si>
  <si>
    <t>i</t>
  </si>
  <si>
    <t>j</t>
  </si>
  <si>
    <t>k</t>
  </si>
  <si>
    <t>套</t>
  </si>
  <si>
    <t>l</t>
  </si>
  <si>
    <t>703-01-3</t>
  </si>
  <si>
    <t>视频监控设备维修</t>
  </si>
  <si>
    <t>更换摄像机</t>
  </si>
  <si>
    <t>更换维修云台</t>
  </si>
  <si>
    <t>后台处理设备光端机</t>
  </si>
  <si>
    <t>703-01-4</t>
  </si>
  <si>
    <t>雷视一体机设备维修</t>
  </si>
  <si>
    <t>后台处理设备更换补光灯</t>
  </si>
  <si>
    <t>703-01-5</t>
  </si>
  <si>
    <t>轴载检测设备维修</t>
  </si>
  <si>
    <t>703-01-6</t>
  </si>
  <si>
    <t>积水监测设备维修</t>
  </si>
  <si>
    <t>更换易损易耗件</t>
  </si>
  <si>
    <t>后台出来设备更换控制器</t>
  </si>
  <si>
    <t>703-01-7</t>
  </si>
  <si>
    <t>自由变压器维护检测</t>
  </si>
  <si>
    <t>次</t>
  </si>
  <si>
    <t>2025年安全生产费（路网设施）</t>
  </si>
  <si>
    <t>605-05-7</t>
  </si>
  <si>
    <t>项</t>
  </si>
  <si>
    <t>2025年工程量清单汇总表（路网设施运维）</t>
  </si>
  <si>
    <t>项目类别</t>
  </si>
  <si>
    <t>路网设施养护（一类项目）</t>
  </si>
  <si>
    <t>路网设施维修（二类项目）</t>
  </si>
  <si>
    <t>安全生产费（路网设施运维）</t>
  </si>
  <si>
    <t>清单合计（1+2+3=4）</t>
  </si>
  <si>
    <t>已包含在清单合计中的安全生产费（投标控制价上限的1.5%）</t>
  </si>
  <si>
    <t>清单合计减去安全生产费合计(4-5=6)（评标价）</t>
  </si>
  <si>
    <t>投标报价（4=7）</t>
  </si>
  <si>
    <t xml:space="preserve">  货币单位：人民币元</t>
  </si>
  <si>
    <t>704-01-1</t>
  </si>
  <si>
    <t>治超设施运维</t>
  </si>
  <si>
    <t>治超设施检定及核查</t>
  </si>
  <si>
    <t>治超设施维护维修</t>
  </si>
  <si>
    <t>2025年安全生产费（治超设施）</t>
  </si>
  <si>
    <t>2025年工程量清单汇总表（治超设施）</t>
  </si>
  <si>
    <t>安全生产费（治超设施运维）</t>
  </si>
  <si>
    <t>清单合计（1+2=3）</t>
  </si>
  <si>
    <t>清单合计减去安全生产费合计(3-4=5)（评标价）</t>
  </si>
  <si>
    <t>投标报价（3=6）</t>
  </si>
  <si>
    <t>2026年1-3月路网设施养护（一类项目）</t>
  </si>
  <si>
    <t>手持移动视频设备日常检查、定期维护及定期检测</t>
  </si>
  <si>
    <t>2026年1-3月安全生产费（路网设施）</t>
  </si>
  <si>
    <t>2026年1-3月工程量清单汇总表（路网设施运维）</t>
  </si>
  <si>
    <t>治超设施维护维修费</t>
  </si>
  <si>
    <t>2026年1-3月安全生产费（治超设施）</t>
  </si>
  <si>
    <t>2026年1-3月工程量清单汇总表（治超设施）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</si>
</sst>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\(0.00\)"/>
    <numFmt numFmtId="178" formatCode="0_);[Red]\(0\)"/>
    <numFmt numFmtId="179" formatCode="0.00_ "/>
    <numFmt numFmtId="180" formatCode="0.0"/>
  </numFmts>
  <fonts count="28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/>
    <xf numFmtId="0" fontId="2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</cellStyleXfs>
  <cellXfs count="8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Fill="1" applyBorder="1" applyAlignment="1" applyProtection="1">
      <alignment horizontal="center" vertical="center"/>
      <protection locked="0"/>
    </xf>
    <xf numFmtId="176" fontId="4" fillId="0" borderId="2" xfId="0" applyNumberFormat="1" applyFont="1" applyFill="1" applyBorder="1" applyAlignment="1" applyProtection="1">
      <alignment horizontal="center" vertical="center"/>
      <protection hidden="1"/>
    </xf>
    <xf numFmtId="178" fontId="4" fillId="0" borderId="2" xfId="66" applyNumberFormat="1" applyFont="1" applyFill="1" applyBorder="1" applyAlignment="1" applyProtection="1">
      <alignment horizontal="center" vertical="center"/>
      <protection hidden="1"/>
    </xf>
    <xf numFmtId="0" fontId="5" fillId="0" borderId="0" xfId="52" applyFont="1" applyFill="1">
      <alignment vertical="center"/>
    </xf>
    <xf numFmtId="0" fontId="5" fillId="0" borderId="0" xfId="52" applyFont="1" applyFill="1" applyAlignment="1">
      <alignment horizontal="left" vertical="center" wrapText="1"/>
    </xf>
    <xf numFmtId="0" fontId="5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3" fillId="0" borderId="0" xfId="52" applyFont="1" applyFill="1">
      <alignment vertical="center"/>
    </xf>
    <xf numFmtId="0" fontId="1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left" vertical="center" wrapText="1"/>
    </xf>
    <xf numFmtId="0" fontId="4" fillId="0" borderId="1" xfId="52" applyFont="1" applyFill="1" applyBorder="1" applyAlignment="1">
      <alignment horizontal="right" vertical="center" wrapText="1"/>
    </xf>
    <xf numFmtId="0" fontId="4" fillId="0" borderId="2" xfId="52" applyFont="1" applyFill="1" applyBorder="1" applyAlignment="1">
      <alignment horizontal="center" vertical="center" wrapText="1"/>
    </xf>
    <xf numFmtId="176" fontId="4" fillId="0" borderId="2" xfId="59" applyNumberFormat="1" applyFont="1" applyFill="1" applyBorder="1" applyAlignment="1">
      <alignment horizontal="center" vertical="center"/>
    </xf>
    <xf numFmtId="176" fontId="4" fillId="0" borderId="2" xfId="59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79" fontId="2" fillId="0" borderId="2" xfId="52" applyNumberFormat="1" applyFont="1" applyFill="1" applyBorder="1" applyAlignment="1">
      <alignment horizontal="center" vertical="center"/>
    </xf>
    <xf numFmtId="176" fontId="2" fillId="0" borderId="2" xfId="52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9" fontId="2" fillId="0" borderId="2" xfId="52" applyNumberFormat="1" applyFont="1" applyFill="1" applyBorder="1" applyAlignment="1" applyProtection="1">
      <alignment horizontal="center" vertical="center"/>
      <protection locked="0"/>
    </xf>
    <xf numFmtId="0" fontId="4" fillId="0" borderId="2" xfId="52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left" vertical="center" wrapText="1"/>
    </xf>
    <xf numFmtId="176" fontId="4" fillId="0" borderId="2" xfId="52" applyNumberFormat="1" applyFont="1" applyFill="1" applyBorder="1" applyAlignment="1">
      <alignment horizontal="center" vertical="center" wrapText="1"/>
    </xf>
    <xf numFmtId="179" fontId="4" fillId="0" borderId="2" xfId="52" applyNumberFormat="1" applyFont="1" applyFill="1" applyBorder="1" applyAlignment="1" applyProtection="1">
      <alignment horizontal="center" vertical="center" wrapText="1"/>
      <protection locked="0"/>
    </xf>
    <xf numFmtId="176" fontId="4" fillId="0" borderId="2" xfId="0" applyNumberFormat="1" applyFont="1" applyFill="1" applyBorder="1" applyAlignment="1">
      <alignment horizontal="center" vertical="center" wrapText="1"/>
    </xf>
    <xf numFmtId="0" fontId="3" fillId="0" borderId="0" xfId="52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9" fontId="3" fillId="0" borderId="0" xfId="0" applyNumberFormat="1" applyFont="1" applyFill="1">
      <alignment vertical="center"/>
    </xf>
    <xf numFmtId="0" fontId="1" fillId="0" borderId="0" xfId="0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/>
    </xf>
    <xf numFmtId="179" fontId="4" fillId="0" borderId="1" xfId="52" applyNumberFormat="1" applyFont="1" applyFill="1" applyBorder="1" applyAlignment="1">
      <alignment horizontal="right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0" fontId="3" fillId="0" borderId="2" xfId="5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80" fontId="4" fillId="0" borderId="2" xfId="0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>
      <alignment vertical="center"/>
    </xf>
    <xf numFmtId="179" fontId="4" fillId="0" borderId="2" xfId="0" applyNumberFormat="1" applyFont="1" applyFill="1" applyBorder="1" applyAlignment="1" applyProtection="1">
      <alignment horizontal="center" vertical="center"/>
      <protection locked="0"/>
    </xf>
    <xf numFmtId="179" fontId="3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176" fontId="2" fillId="0" borderId="0" xfId="0" applyNumberFormat="1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10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76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>
      <alignment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0" fontId="0" fillId="0" borderId="0" xfId="0" applyNumberFormat="1" applyFill="1">
      <alignment vertical="center"/>
    </xf>
    <xf numFmtId="0" fontId="0" fillId="0" borderId="0" xfId="0" applyFill="1" applyAlignment="1">
      <alignment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  <cellStyle name="常规 15" xfId="50"/>
    <cellStyle name="常规 16" xfId="51"/>
    <cellStyle name="常规 2" xfId="52"/>
    <cellStyle name="常规 2 10 2" xfId="53"/>
    <cellStyle name="常规 2 2" xfId="54"/>
    <cellStyle name="常规 26 2" xfId="55"/>
    <cellStyle name="常规 27" xfId="56"/>
    <cellStyle name="常规 3" xfId="57"/>
    <cellStyle name="常规 3 2" xfId="58"/>
    <cellStyle name="常规 3 2 2" xfId="59"/>
    <cellStyle name="常规 3 3" xfId="60"/>
    <cellStyle name="常规 4" xfId="61"/>
    <cellStyle name="常规 5" xfId="62"/>
    <cellStyle name="常规 6" xfId="63"/>
    <cellStyle name="常规 7" xfId="64"/>
    <cellStyle name="常规 8" xfId="65"/>
    <cellStyle name="常规_Sheet1" xfId="6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customXml" Target="../customXml/item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单位"/>
      <sheetName val="常用项目"/>
      <sheetName val="报出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view="pageBreakPreview" zoomScaleNormal="100" workbookViewId="0">
      <selection activeCell="E3" sqref="E3"/>
    </sheetView>
  </sheetViews>
  <sheetFormatPr defaultColWidth="9" defaultRowHeight="14.25"/>
  <cols>
    <col min="1" max="1" width="4.625" style="66" customWidth="1"/>
    <col min="2" max="2" width="6.25" style="66" customWidth="1"/>
    <col min="3" max="3" width="14" style="66" customWidth="1"/>
    <col min="4" max="4" width="11.25" style="67" customWidth="1"/>
    <col min="5" max="5" width="10.875" style="67" customWidth="1"/>
    <col min="6" max="6" width="11.875" style="67" customWidth="1"/>
    <col min="7" max="7" width="12" style="67" customWidth="1"/>
    <col min="8" max="8" width="12.625" style="67" customWidth="1"/>
    <col min="9" max="9" width="12.625" style="66"/>
    <col min="10" max="16384" width="9" style="66"/>
  </cols>
  <sheetData>
    <row r="1" ht="35.1" customHeight="1" spans="1:8">
      <c r="A1" s="1" t="s">
        <v>0</v>
      </c>
      <c r="B1" s="1"/>
      <c r="C1" s="1"/>
      <c r="D1" s="68"/>
      <c r="E1" s="68"/>
      <c r="F1" s="68"/>
      <c r="G1" s="68"/>
      <c r="H1" s="68"/>
    </row>
    <row r="2" ht="35.1" customHeight="1" spans="1:8">
      <c r="A2" s="69" t="s">
        <v>1</v>
      </c>
      <c r="B2" s="69"/>
      <c r="C2" s="69"/>
      <c r="D2" s="69"/>
      <c r="E2" s="69"/>
      <c r="F2" s="69"/>
      <c r="G2" s="70" t="s">
        <v>2</v>
      </c>
      <c r="H2" s="70"/>
    </row>
    <row r="3" ht="50.45" customHeight="1" spans="1:8">
      <c r="A3" s="71" t="s">
        <v>3</v>
      </c>
      <c r="B3" s="72" t="s">
        <v>4</v>
      </c>
      <c r="C3" s="72" t="s">
        <v>5</v>
      </c>
      <c r="D3" s="73" t="s">
        <v>6</v>
      </c>
      <c r="E3" s="74" t="s">
        <v>7</v>
      </c>
      <c r="F3" s="73" t="s">
        <v>8</v>
      </c>
      <c r="G3" s="74" t="s">
        <v>9</v>
      </c>
      <c r="H3" s="75" t="s">
        <v>10</v>
      </c>
    </row>
    <row r="4" ht="27" customHeight="1" spans="1:8">
      <c r="A4" s="76"/>
      <c r="B4" s="40"/>
      <c r="C4" s="40"/>
      <c r="D4" s="77" t="s">
        <v>11</v>
      </c>
      <c r="E4" s="78" t="s">
        <v>11</v>
      </c>
      <c r="F4" s="77" t="s">
        <v>11</v>
      </c>
      <c r="G4" s="78" t="s">
        <v>11</v>
      </c>
      <c r="H4" s="79" t="s">
        <v>11</v>
      </c>
    </row>
    <row r="5" ht="60.6" customHeight="1" spans="1:11">
      <c r="A5" s="76">
        <v>1</v>
      </c>
      <c r="B5" s="4" t="s">
        <v>12</v>
      </c>
      <c r="C5" s="13" t="s">
        <v>13</v>
      </c>
      <c r="D5" s="77">
        <f>'2025年工程量清单汇总表（路网设施运维）'!D4</f>
        <v>0</v>
      </c>
      <c r="E5" s="78"/>
      <c r="F5" s="80">
        <f>'2026年1-3月工程量清单汇总表（路网设施运维） '!D4</f>
        <v>0</v>
      </c>
      <c r="G5" s="78"/>
      <c r="H5" s="79">
        <f>SUM(D5:G5)</f>
        <v>0</v>
      </c>
      <c r="I5" s="86"/>
      <c r="K5" s="87"/>
    </row>
    <row r="6" ht="74.1" customHeight="1" spans="1:8">
      <c r="A6" s="76">
        <v>2</v>
      </c>
      <c r="B6" s="4" t="s">
        <v>14</v>
      </c>
      <c r="C6" s="13" t="s">
        <v>15</v>
      </c>
      <c r="D6" s="77">
        <f>'2025年工程量清单汇总表（路网设施运维）'!D5</f>
        <v>0</v>
      </c>
      <c r="E6" s="78"/>
      <c r="F6" s="78"/>
      <c r="G6" s="78"/>
      <c r="H6" s="79">
        <f>SUM(D6:G6)</f>
        <v>0</v>
      </c>
    </row>
    <row r="7" ht="58" customHeight="1" spans="1:8">
      <c r="A7" s="76">
        <v>3</v>
      </c>
      <c r="B7" s="10" t="s">
        <v>16</v>
      </c>
      <c r="C7" s="10"/>
      <c r="D7" s="77">
        <f>SUM(D5:D6)</f>
        <v>0</v>
      </c>
      <c r="E7" s="77"/>
      <c r="F7" s="77">
        <f>SUM(F5:F6)</f>
        <v>0</v>
      </c>
      <c r="G7" s="77"/>
      <c r="H7" s="81">
        <f>SUM(H5:H6)</f>
        <v>0</v>
      </c>
    </row>
    <row r="8" ht="35.1" customHeight="1" spans="1:8">
      <c r="A8" s="76">
        <v>4</v>
      </c>
      <c r="B8" s="10" t="s">
        <v>17</v>
      </c>
      <c r="C8" s="10"/>
      <c r="D8" s="77"/>
      <c r="E8" s="77">
        <f>'2025年工程量清单汇总表（治超设施）'!D4</f>
        <v>0</v>
      </c>
      <c r="F8" s="77"/>
      <c r="G8" s="77">
        <f>'2026年1-3月工程量清单汇总表（治超设施）'!D4</f>
        <v>0</v>
      </c>
      <c r="H8" s="79">
        <f>SUM(D8:G8)</f>
        <v>0</v>
      </c>
    </row>
    <row r="9" ht="35.1" customHeight="1" spans="1:13">
      <c r="A9" s="76">
        <v>5</v>
      </c>
      <c r="B9" s="11" t="s">
        <v>18</v>
      </c>
      <c r="C9" s="11"/>
      <c r="D9" s="9">
        <f>'2025年工程量清单汇总表（路网设施运维）'!D6</f>
        <v>0</v>
      </c>
      <c r="E9" s="9">
        <f>'2025年工程量清单汇总表（治超设施）'!D5</f>
        <v>0</v>
      </c>
      <c r="F9" s="9">
        <f>'2026年1-3月工程量清单汇总表（路网设施运维） '!D5</f>
        <v>0</v>
      </c>
      <c r="G9" s="9">
        <f>'2026年1-3月工程量清单汇总表（治超设施）'!D5</f>
        <v>0</v>
      </c>
      <c r="H9" s="79">
        <f t="shared" ref="H8:H13" si="0">SUM(D9:G9)</f>
        <v>0</v>
      </c>
      <c r="I9" s="67"/>
      <c r="J9" s="67"/>
      <c r="K9" s="67"/>
      <c r="L9" s="67"/>
      <c r="M9" s="67"/>
    </row>
    <row r="10" ht="35.1" customHeight="1" spans="1:13">
      <c r="A10" s="76">
        <v>6</v>
      </c>
      <c r="B10" s="11" t="s">
        <v>19</v>
      </c>
      <c r="C10" s="11"/>
      <c r="D10" s="9">
        <f>'2025年工程量清单汇总表（路网设施运维）'!D7</f>
        <v>0</v>
      </c>
      <c r="E10" s="9">
        <f>'2025年工程量清单汇总表（治超设施）'!D6</f>
        <v>0</v>
      </c>
      <c r="F10" s="9">
        <f>'2026年1-3月工程量清单汇总表（路网设施运维） '!D6</f>
        <v>0</v>
      </c>
      <c r="G10" s="9">
        <f>'2026年1-3月工程量清单汇总表（治超设施）'!D6</f>
        <v>0</v>
      </c>
      <c r="H10" s="79">
        <f t="shared" si="0"/>
        <v>0</v>
      </c>
      <c r="I10" s="67"/>
      <c r="J10" s="67"/>
      <c r="K10" s="67"/>
      <c r="L10" s="67"/>
      <c r="M10" s="67"/>
    </row>
    <row r="11" ht="35.1" customHeight="1" spans="1:8">
      <c r="A11" s="76">
        <v>7</v>
      </c>
      <c r="B11" s="13" t="s">
        <v>20</v>
      </c>
      <c r="C11" s="13"/>
      <c r="D11" s="77">
        <f>'2025年工程量清单汇总表（路网设施运维）'!D8</f>
        <v>0</v>
      </c>
      <c r="E11" s="77">
        <f>'2025年工程量清单汇总表（治超设施）'!D7</f>
        <v>0</v>
      </c>
      <c r="F11" s="77">
        <f>'2026年1-3月工程量清单汇总表（路网设施运维） '!D7</f>
        <v>0</v>
      </c>
      <c r="G11" s="77">
        <f>'2026年1-3月工程量清单汇总表（治超设施）'!D7</f>
        <v>0</v>
      </c>
      <c r="H11" s="79">
        <f t="shared" si="0"/>
        <v>0</v>
      </c>
    </row>
    <row r="12" ht="35.1" customHeight="1" spans="1:8">
      <c r="A12" s="76">
        <v>8</v>
      </c>
      <c r="B12" s="13" t="s">
        <v>21</v>
      </c>
      <c r="C12" s="13"/>
      <c r="D12" s="77">
        <f>'2025年工程量清单汇总表（路网设施运维）'!D9</f>
        <v>0</v>
      </c>
      <c r="E12" s="77">
        <f>'2025年工程量清单汇总表（治超设施）'!D8</f>
        <v>0</v>
      </c>
      <c r="F12" s="77">
        <f>'2026年1-3月工程量清单汇总表（路网设施运维） '!D8</f>
        <v>0</v>
      </c>
      <c r="G12" s="77">
        <f>'2026年1-3月工程量清单汇总表（治超设施）'!D8</f>
        <v>0</v>
      </c>
      <c r="H12" s="79">
        <f t="shared" si="0"/>
        <v>0</v>
      </c>
    </row>
    <row r="13" ht="35.1" customHeight="1" spans="1:8">
      <c r="A13" s="82">
        <v>9</v>
      </c>
      <c r="B13" s="83" t="s">
        <v>22</v>
      </c>
      <c r="C13" s="83"/>
      <c r="D13" s="84">
        <f>'2025年工程量清单汇总表（路网设施运维）'!D10</f>
        <v>0</v>
      </c>
      <c r="E13" s="84">
        <f>'2025年工程量清单汇总表（治超设施）'!D9</f>
        <v>0</v>
      </c>
      <c r="F13" s="84">
        <f>'2026年1-3月工程量清单汇总表（路网设施运维） '!D9</f>
        <v>0</v>
      </c>
      <c r="G13" s="84">
        <f>'2026年1-3月工程量清单汇总表（治超设施）'!D9</f>
        <v>0</v>
      </c>
      <c r="H13" s="85">
        <f t="shared" si="0"/>
        <v>0</v>
      </c>
    </row>
    <row r="14" spans="1:1">
      <c r="A14" s="15"/>
    </row>
  </sheetData>
  <sheetProtection algorithmName="SHA-512" hashValue="UC649DaSDrV2vYhu7JveBhjN744jBK4h4JlvNtboEDxLJwo0Aijr3VMmHnDA5ia2TO/DpEaQqsQx/Z/XiLNb6A==" saltValue="KLIuyh8s6Z7WpdnH9JmemQ==" spinCount="100000" sheet="1" objects="1"/>
  <mergeCells count="13">
    <mergeCell ref="A1:H1"/>
    <mergeCell ref="A2:F2"/>
    <mergeCell ref="G2:H2"/>
    <mergeCell ref="B7:C7"/>
    <mergeCell ref="B8:C8"/>
    <mergeCell ref="B9:C9"/>
    <mergeCell ref="B10:C10"/>
    <mergeCell ref="B11:C11"/>
    <mergeCell ref="B12:C12"/>
    <mergeCell ref="B13:C13"/>
    <mergeCell ref="A3:A4"/>
    <mergeCell ref="B3:B4"/>
    <mergeCell ref="C3:C4"/>
  </mergeCells>
  <pageMargins left="0.708333333333333" right="0.708333333333333" top="0.747916666666667" bottom="0.747916666666667" header="0.314583333333333" footer="0.314583333333333"/>
  <pageSetup paperSize="9" orientation="portrait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B7" sqref="B7"/>
    </sheetView>
  </sheetViews>
  <sheetFormatPr defaultColWidth="9" defaultRowHeight="14.25" outlineLevelRow="5" outlineLevelCol="5"/>
  <cols>
    <col min="1" max="1" width="10.625" style="14" customWidth="1"/>
    <col min="2" max="2" width="26.625" style="14" customWidth="1"/>
    <col min="3" max="3" width="7.625" style="14" customWidth="1"/>
    <col min="4" max="6" width="12.625" style="14" customWidth="1"/>
    <col min="7" max="16384" width="9" style="14"/>
  </cols>
  <sheetData>
    <row r="1" ht="28.5" customHeight="1" spans="1:6">
      <c r="A1" s="1" t="s">
        <v>162</v>
      </c>
      <c r="B1" s="1"/>
      <c r="C1" s="1"/>
      <c r="D1" s="1"/>
      <c r="E1" s="1"/>
      <c r="F1" s="1"/>
    </row>
    <row r="2" ht="28.5" customHeight="1" spans="1:6">
      <c r="A2" s="17" t="str">
        <f>总汇总表!A2</f>
        <v>项目名称：2025年及2026年1-3月份怀柔区普通公路日常养护（路网及治超设施运维）                         </v>
      </c>
      <c r="B2" s="17"/>
      <c r="C2" s="17"/>
      <c r="D2" s="17"/>
      <c r="E2" s="18" t="s">
        <v>2</v>
      </c>
      <c r="F2" s="18"/>
    </row>
    <row r="3" ht="28.5" customHeight="1" spans="1:6">
      <c r="A3" s="4" t="s">
        <v>24</v>
      </c>
      <c r="B3" s="4" t="s">
        <v>25</v>
      </c>
      <c r="C3" s="4" t="s">
        <v>26</v>
      </c>
      <c r="D3" s="4" t="s">
        <v>27</v>
      </c>
      <c r="E3" s="4" t="s">
        <v>28</v>
      </c>
      <c r="F3" s="4" t="s">
        <v>29</v>
      </c>
    </row>
    <row r="4" s="15" customFormat="1" ht="28.5" customHeight="1" spans="1:6">
      <c r="A4" s="4" t="s">
        <v>138</v>
      </c>
      <c r="B4" s="10" t="s">
        <v>18</v>
      </c>
      <c r="C4" s="11"/>
      <c r="D4" s="11"/>
      <c r="E4" s="11"/>
      <c r="F4" s="11"/>
    </row>
    <row r="5" s="16" customFormat="1" ht="28.5" customHeight="1" spans="1:6">
      <c r="A5" s="4" t="s">
        <v>32</v>
      </c>
      <c r="B5" s="19" t="s">
        <v>18</v>
      </c>
      <c r="C5" s="4" t="s">
        <v>139</v>
      </c>
      <c r="D5" s="4">
        <v>1</v>
      </c>
      <c r="E5" s="20"/>
      <c r="F5" s="21">
        <f>ROUND(D5*E5,0)</f>
        <v>0</v>
      </c>
    </row>
    <row r="6" ht="28.5" customHeight="1" spans="1:6">
      <c r="A6" s="4" t="s">
        <v>54</v>
      </c>
      <c r="B6" s="4"/>
      <c r="C6" s="4"/>
      <c r="D6" s="4"/>
      <c r="E6" s="4"/>
      <c r="F6" s="22">
        <f>ROUND(SUM(F5:F5),0)</f>
        <v>0</v>
      </c>
    </row>
  </sheetData>
  <sheetProtection algorithmName="SHA-512" hashValue="fAPdgUo2CoQeaZkhrPWAco2/ItYqDm0TeIFHgoS/ldg2y+61RRL+7Dvl5t4oSqOHynlQ8VtS+yXprppM7aSfYg==" saltValue="fU6eHQC1kB0uphJY4fg11w==" spinCount="100000" sheet="1" objects="1"/>
  <mergeCells count="4">
    <mergeCell ref="A1:F1"/>
    <mergeCell ref="A2:D2"/>
    <mergeCell ref="E2:F2"/>
    <mergeCell ref="A6:E6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view="pageBreakPreview" zoomScaleNormal="100" workbookViewId="0">
      <selection activeCell="B6" sqref="B6:C6"/>
    </sheetView>
  </sheetViews>
  <sheetFormatPr defaultColWidth="9" defaultRowHeight="14.25" outlineLevelCol="3"/>
  <cols>
    <col min="1" max="1" width="8.375" customWidth="1"/>
    <col min="2" max="2" width="15.375" customWidth="1"/>
    <col min="3" max="3" width="38.375" customWidth="1"/>
    <col min="4" max="4" width="19.375" customWidth="1"/>
    <col min="5" max="5" width="10.375"/>
  </cols>
  <sheetData>
    <row r="1" ht="35.1" customHeight="1" spans="1:4">
      <c r="A1" s="1" t="s">
        <v>163</v>
      </c>
      <c r="B1" s="1"/>
      <c r="C1" s="1"/>
      <c r="D1" s="1"/>
    </row>
    <row r="2" ht="35.1" customHeight="1" spans="1:4">
      <c r="A2" s="2" t="str">
        <f>总汇总表!A2</f>
        <v>项目名称：2025年及2026年1-3月份怀柔区普通公路日常养护（路网及治超设施运维）                         </v>
      </c>
      <c r="B2" s="2"/>
      <c r="C2" s="2"/>
      <c r="D2" s="3" t="s">
        <v>2</v>
      </c>
    </row>
    <row r="3" ht="35.1" customHeight="1" spans="1:4">
      <c r="A3" s="4" t="s">
        <v>3</v>
      </c>
      <c r="B3" s="4" t="s">
        <v>141</v>
      </c>
      <c r="C3" s="40" t="s">
        <v>5</v>
      </c>
      <c r="D3" s="4" t="s">
        <v>11</v>
      </c>
    </row>
    <row r="4" ht="35.1" customHeight="1" spans="1:4">
      <c r="A4" s="4">
        <v>1</v>
      </c>
      <c r="B4" s="4" t="s">
        <v>12</v>
      </c>
      <c r="C4" s="13" t="s">
        <v>142</v>
      </c>
      <c r="D4" s="4">
        <f>'2026年1-3月路网设施养护（一类项目）'!F15</f>
        <v>0</v>
      </c>
    </row>
    <row r="5" ht="35.1" customHeight="1" spans="1:4">
      <c r="A5" s="4">
        <v>2</v>
      </c>
      <c r="B5" s="11" t="s">
        <v>144</v>
      </c>
      <c r="C5" s="11"/>
      <c r="D5" s="4">
        <f>'2026年1-3月安全生产费（路网运维）'!F6</f>
        <v>0</v>
      </c>
    </row>
    <row r="6" ht="35.1" customHeight="1" spans="1:4">
      <c r="A6" s="4">
        <v>3</v>
      </c>
      <c r="B6" s="11" t="s">
        <v>157</v>
      </c>
      <c r="C6" s="11"/>
      <c r="D6" s="12">
        <f>SUM(D4:D5,0)</f>
        <v>0</v>
      </c>
    </row>
    <row r="7" ht="35.1" customHeight="1" spans="1:4">
      <c r="A7" s="4">
        <v>4</v>
      </c>
      <c r="B7" s="13" t="s">
        <v>146</v>
      </c>
      <c r="C7" s="13"/>
      <c r="D7" s="4">
        <f>'2026年1-3月安全生产费（路网运维）'!F5</f>
        <v>0</v>
      </c>
    </row>
    <row r="8" ht="35.1" customHeight="1" spans="1:4">
      <c r="A8" s="4">
        <v>5</v>
      </c>
      <c r="B8" s="13" t="s">
        <v>158</v>
      </c>
      <c r="C8" s="13"/>
      <c r="D8" s="12">
        <f>ROUND(D6-D7,0)</f>
        <v>0</v>
      </c>
    </row>
    <row r="9" ht="35.1" customHeight="1" spans="1:4">
      <c r="A9" s="4">
        <v>6</v>
      </c>
      <c r="B9" s="11" t="s">
        <v>159</v>
      </c>
      <c r="C9" s="11"/>
      <c r="D9" s="12">
        <f>ROUND(D6,0)</f>
        <v>0</v>
      </c>
    </row>
    <row r="10" spans="1:1">
      <c r="A10" s="14"/>
    </row>
  </sheetData>
  <sheetProtection algorithmName="SHA-512" hashValue="mIUkjJFxWz+V/l6Z0EV2M3tETFD4Mtk+IQGAfIKUfySNcboLwly5Au4kehdcTYSspSkcd9v4RkvESEdXxLj7ag==" saltValue="737FreydvrKipY0xogMT9w==" spinCount="100000" sheet="1" objects="1"/>
  <mergeCells count="7">
    <mergeCell ref="A1:D1"/>
    <mergeCell ref="A2:C2"/>
    <mergeCell ref="B5:C5"/>
    <mergeCell ref="B6:C6"/>
    <mergeCell ref="B7:C7"/>
    <mergeCell ref="B8:C8"/>
    <mergeCell ref="B9:C9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Normal="100" workbookViewId="0">
      <selection activeCell="D5" sqref="D5"/>
    </sheetView>
  </sheetViews>
  <sheetFormatPr defaultColWidth="8.75" defaultRowHeight="14.25" outlineLevelRow="6" outlineLevelCol="5"/>
  <cols>
    <col min="1" max="1" width="10.625" style="23" customWidth="1"/>
    <col min="2" max="2" width="24.75" style="24" customWidth="1"/>
    <col min="3" max="3" width="7.625" style="25" customWidth="1"/>
    <col min="4" max="4" width="10.625" style="26" customWidth="1"/>
    <col min="5" max="5" width="15.75" style="26" customWidth="1"/>
    <col min="6" max="6" width="15.25" style="27" customWidth="1"/>
    <col min="7" max="16384" width="8.75" style="27"/>
  </cols>
  <sheetData>
    <row r="1" ht="28.5" customHeight="1" spans="1:6">
      <c r="A1" s="28" t="s">
        <v>9</v>
      </c>
      <c r="B1" s="28"/>
      <c r="C1" s="28"/>
      <c r="D1" s="28"/>
      <c r="E1" s="28"/>
      <c r="F1" s="28"/>
    </row>
    <row r="2" ht="28.5" customHeight="1" spans="1:6">
      <c r="A2" s="29" t="str">
        <f>'2025年路网设施养护（一类项目）'!A2</f>
        <v>项目名称：2025年及2026年1-3月份怀柔区普通公路日常养护（路网及治超设施运维）                         </v>
      </c>
      <c r="B2" s="29"/>
      <c r="C2" s="29"/>
      <c r="D2" s="29"/>
      <c r="E2" s="30" t="s">
        <v>149</v>
      </c>
      <c r="F2" s="30"/>
    </row>
    <row r="3" ht="28.5" customHeight="1" spans="1:6">
      <c r="A3" s="31" t="s">
        <v>24</v>
      </c>
      <c r="B3" s="31" t="s">
        <v>25</v>
      </c>
      <c r="C3" s="31" t="s">
        <v>26</v>
      </c>
      <c r="D3" s="31" t="s">
        <v>27</v>
      </c>
      <c r="E3" s="31" t="s">
        <v>28</v>
      </c>
      <c r="F3" s="31" t="s">
        <v>29</v>
      </c>
    </row>
    <row r="4" ht="28.5" customHeight="1" spans="1:6">
      <c r="A4" s="32" t="s">
        <v>150</v>
      </c>
      <c r="B4" s="33" t="s">
        <v>164</v>
      </c>
      <c r="C4" s="32"/>
      <c r="D4" s="34"/>
      <c r="E4" s="35"/>
      <c r="F4" s="36"/>
    </row>
    <row r="5" ht="28.5" customHeight="1" spans="1:6">
      <c r="A5" s="37" t="s">
        <v>32</v>
      </c>
      <c r="B5" s="33" t="s">
        <v>152</v>
      </c>
      <c r="C5" s="32" t="s">
        <v>139</v>
      </c>
      <c r="D5" s="34">
        <v>1</v>
      </c>
      <c r="E5" s="38"/>
      <c r="F5" s="36">
        <f t="shared" ref="F4:F6" si="0">D5*E5</f>
        <v>0</v>
      </c>
    </row>
    <row r="6" ht="28.5" customHeight="1" spans="1:6">
      <c r="A6" s="37" t="s">
        <v>35</v>
      </c>
      <c r="B6" s="33" t="s">
        <v>153</v>
      </c>
      <c r="C6" s="32" t="s">
        <v>139</v>
      </c>
      <c r="D6" s="34">
        <v>1</v>
      </c>
      <c r="E6" s="38"/>
      <c r="F6" s="36">
        <f t="shared" si="0"/>
        <v>0</v>
      </c>
    </row>
    <row r="7" ht="28.5" customHeight="1" spans="1:6">
      <c r="A7" s="39" t="s">
        <v>54</v>
      </c>
      <c r="B7" s="39"/>
      <c r="C7" s="39"/>
      <c r="D7" s="39"/>
      <c r="E7" s="39"/>
      <c r="F7" s="22">
        <f>SUM(F4:F6)</f>
        <v>0</v>
      </c>
    </row>
  </sheetData>
  <sheetProtection algorithmName="SHA-512" hashValue="u3UU2NqXpgEGAxt9eC47Vjj/nP+m8Up1H1NYMb2EovsqJ1tRUV5Dmc1BVhhyR+e1RdX8DQe5AB2+tr/0W3tqug==" saltValue="XBt7RnJ2xpxOGzu1rMVyGg==" spinCount="100000" sheet="1" objects="1"/>
  <mergeCells count="4">
    <mergeCell ref="A1:F1"/>
    <mergeCell ref="A2:D2"/>
    <mergeCell ref="E2:F2"/>
    <mergeCell ref="A7:E7"/>
  </mergeCells>
  <pageMargins left="0.708661417322835" right="0.708661417322835" top="0.748031496062992" bottom="0.748031496062992" header="0.31496062992126" footer="0.31496062992126"/>
  <pageSetup paperSize="9" scale="88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D3" sqref="D3"/>
    </sheetView>
  </sheetViews>
  <sheetFormatPr defaultColWidth="9" defaultRowHeight="14.25" outlineLevelRow="5" outlineLevelCol="5"/>
  <cols>
    <col min="1" max="1" width="10.625" style="14" customWidth="1"/>
    <col min="2" max="2" width="26.625" style="14" customWidth="1"/>
    <col min="3" max="3" width="7.625" style="14" customWidth="1"/>
    <col min="4" max="6" width="12.625" style="14" customWidth="1"/>
    <col min="7" max="16384" width="9" style="14"/>
  </cols>
  <sheetData>
    <row r="1" ht="28.5" customHeight="1" spans="1:6">
      <c r="A1" s="1" t="s">
        <v>165</v>
      </c>
      <c r="B1" s="1"/>
      <c r="C1" s="1"/>
      <c r="D1" s="1"/>
      <c r="E1" s="1"/>
      <c r="F1" s="1"/>
    </row>
    <row r="2" ht="28.5" customHeight="1" spans="1:6">
      <c r="A2" s="17" t="str">
        <f>总汇总表!A2</f>
        <v>项目名称：2025年及2026年1-3月份怀柔区普通公路日常养护（路网及治超设施运维）                         </v>
      </c>
      <c r="B2" s="17"/>
      <c r="C2" s="17"/>
      <c r="D2" s="17"/>
      <c r="E2" s="18" t="s">
        <v>2</v>
      </c>
      <c r="F2" s="18"/>
    </row>
    <row r="3" ht="28.5" customHeight="1" spans="1:6">
      <c r="A3" s="4" t="s">
        <v>24</v>
      </c>
      <c r="B3" s="4" t="s">
        <v>25</v>
      </c>
      <c r="C3" s="4" t="s">
        <v>26</v>
      </c>
      <c r="D3" s="4" t="s">
        <v>27</v>
      </c>
      <c r="E3" s="4" t="s">
        <v>28</v>
      </c>
      <c r="F3" s="4" t="s">
        <v>29</v>
      </c>
    </row>
    <row r="4" s="15" customFormat="1" ht="28.5" customHeight="1" spans="1:6">
      <c r="A4" s="4" t="s">
        <v>138</v>
      </c>
      <c r="B4" s="10" t="s">
        <v>18</v>
      </c>
      <c r="C4" s="11"/>
      <c r="D4" s="11"/>
      <c r="E4" s="11"/>
      <c r="F4" s="11"/>
    </row>
    <row r="5" s="16" customFormat="1" ht="28.5" customHeight="1" spans="1:6">
      <c r="A5" s="4" t="s">
        <v>32</v>
      </c>
      <c r="B5" s="19" t="s">
        <v>18</v>
      </c>
      <c r="C5" s="4" t="s">
        <v>139</v>
      </c>
      <c r="D5" s="4">
        <v>1</v>
      </c>
      <c r="E5" s="20"/>
      <c r="F5" s="21">
        <f>ROUND(D5*E5,0)</f>
        <v>0</v>
      </c>
    </row>
    <row r="6" ht="28.5" customHeight="1" spans="1:6">
      <c r="A6" s="4" t="s">
        <v>54</v>
      </c>
      <c r="B6" s="4"/>
      <c r="C6" s="4"/>
      <c r="D6" s="4"/>
      <c r="E6" s="4"/>
      <c r="F6" s="22">
        <f>ROUND(SUM(F5:F5),0)</f>
        <v>0</v>
      </c>
    </row>
  </sheetData>
  <sheetProtection algorithmName="SHA-512" hashValue="2U7jWQcKXP54zcDZcbWaO99aurPMvjqWuyn0Gwuh5mNLxks/epCpfAw6/ZoEIjGbEU1k7YGt/dzlycM4Mqnpwg==" saltValue="sX2nvCHc7z7i9Pn5jCTq5w==" spinCount="100000" sheet="1" objects="1"/>
  <mergeCells count="4">
    <mergeCell ref="A1:F1"/>
    <mergeCell ref="A2:D2"/>
    <mergeCell ref="E2:F2"/>
    <mergeCell ref="A6:E6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view="pageBreakPreview" zoomScaleNormal="100" workbookViewId="0">
      <selection activeCell="B4" sqref="B4:C4"/>
    </sheetView>
  </sheetViews>
  <sheetFormatPr defaultColWidth="9" defaultRowHeight="14.25" outlineLevelCol="3"/>
  <cols>
    <col min="1" max="1" width="8.375" customWidth="1"/>
    <col min="2" max="2" width="15.375" customWidth="1"/>
    <col min="3" max="3" width="38.375" customWidth="1"/>
    <col min="4" max="4" width="19.375" customWidth="1"/>
    <col min="5" max="5" width="9.375"/>
  </cols>
  <sheetData>
    <row r="1" ht="35.1" customHeight="1" spans="1:4">
      <c r="A1" s="1" t="s">
        <v>166</v>
      </c>
      <c r="B1" s="1"/>
      <c r="C1" s="1"/>
      <c r="D1" s="1"/>
    </row>
    <row r="2" ht="35.1" customHeight="1" spans="1:4">
      <c r="A2" s="2" t="str">
        <f>总汇总表!A2</f>
        <v>项目名称：2025年及2026年1-3月份怀柔区普通公路日常养护（路网及治超设施运维）                         </v>
      </c>
      <c r="B2" s="2"/>
      <c r="C2" s="2"/>
      <c r="D2" s="3" t="s">
        <v>2</v>
      </c>
    </row>
    <row r="3" ht="35.1" customHeight="1" spans="1:4">
      <c r="A3" s="4" t="s">
        <v>3</v>
      </c>
      <c r="B3" s="5" t="s">
        <v>5</v>
      </c>
      <c r="C3" s="6"/>
      <c r="D3" s="4" t="s">
        <v>11</v>
      </c>
    </row>
    <row r="4" ht="35.1" customHeight="1" spans="1:4">
      <c r="A4" s="4">
        <v>1</v>
      </c>
      <c r="B4" s="7" t="s">
        <v>151</v>
      </c>
      <c r="C4" s="8"/>
      <c r="D4" s="9">
        <f>'2026年1-3月治超设施运维'!F7</f>
        <v>0</v>
      </c>
    </row>
    <row r="5" ht="35.1" customHeight="1" spans="1:4">
      <c r="A5" s="4">
        <v>2</v>
      </c>
      <c r="B5" s="10" t="s">
        <v>156</v>
      </c>
      <c r="C5" s="10"/>
      <c r="D5" s="4">
        <f>'2026年1-3月安全生产费（治超设施）'!F6</f>
        <v>0</v>
      </c>
    </row>
    <row r="6" ht="35.1" customHeight="1" spans="1:4">
      <c r="A6" s="4">
        <v>3</v>
      </c>
      <c r="B6" s="11" t="s">
        <v>157</v>
      </c>
      <c r="C6" s="11"/>
      <c r="D6" s="12">
        <f>SUM(D4:D5,0)</f>
        <v>0</v>
      </c>
    </row>
    <row r="7" ht="35.1" customHeight="1" spans="1:4">
      <c r="A7" s="4">
        <v>4</v>
      </c>
      <c r="B7" s="13" t="s">
        <v>146</v>
      </c>
      <c r="C7" s="13"/>
      <c r="D7" s="4">
        <f>'2026年1-3月安全生产费（治超设施）'!F5</f>
        <v>0</v>
      </c>
    </row>
    <row r="8" ht="35.1" customHeight="1" spans="1:4">
      <c r="A8" s="4">
        <v>5</v>
      </c>
      <c r="B8" s="13" t="s">
        <v>158</v>
      </c>
      <c r="C8" s="13"/>
      <c r="D8" s="12">
        <f>ROUND(D6-D7,0)</f>
        <v>0</v>
      </c>
    </row>
    <row r="9" ht="35.1" customHeight="1" spans="1:4">
      <c r="A9" s="4">
        <v>6</v>
      </c>
      <c r="B9" s="11" t="s">
        <v>159</v>
      </c>
      <c r="C9" s="11"/>
      <c r="D9" s="12">
        <f>ROUND(D6,0)</f>
        <v>0</v>
      </c>
    </row>
    <row r="10" spans="1:1">
      <c r="A10" s="14"/>
    </row>
  </sheetData>
  <sheetProtection algorithmName="SHA-512" hashValue="fFqFdNxZUcmuD2bpejFF7pg+3CsJRzk2LzVhMRlontcIyvwJDtCKlAv+mfNxn4QX3tYJQug4qsVk7zUKigUbzA==" saltValue="Mg79I/oRxe4v75S6O0KkZA==" spinCount="100000" sheet="1" objects="1"/>
  <mergeCells count="9">
    <mergeCell ref="A1:D1"/>
    <mergeCell ref="A2:C2"/>
    <mergeCell ref="B3:C3"/>
    <mergeCell ref="B4:C4"/>
    <mergeCell ref="B5:C5"/>
    <mergeCell ref="B6:C6"/>
    <mergeCell ref="B7:C7"/>
    <mergeCell ref="B8:C8"/>
    <mergeCell ref="B9:C9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view="pageBreakPreview" zoomScaleNormal="100" workbookViewId="0">
      <selection activeCell="O11" sqref="O11:P11"/>
    </sheetView>
  </sheetViews>
  <sheetFormatPr defaultColWidth="8.75" defaultRowHeight="14.25" outlineLevelCol="5"/>
  <cols>
    <col min="1" max="1" width="10.625" style="23" customWidth="1"/>
    <col min="2" max="2" width="26.625" style="24" customWidth="1"/>
    <col min="3" max="3" width="7.625" style="25" customWidth="1"/>
    <col min="4" max="4" width="10.625" style="26" customWidth="1"/>
    <col min="5" max="5" width="13.625" style="26" customWidth="1"/>
    <col min="6" max="6" width="14.875" style="27" customWidth="1"/>
    <col min="7" max="16384" width="8.75" style="27"/>
  </cols>
  <sheetData>
    <row r="1" ht="28.5" customHeight="1" spans="1:6">
      <c r="A1" s="28" t="s">
        <v>23</v>
      </c>
      <c r="B1" s="28"/>
      <c r="C1" s="28"/>
      <c r="D1" s="28"/>
      <c r="E1" s="28"/>
      <c r="F1" s="28"/>
    </row>
    <row r="2" ht="28.5" customHeight="1" spans="1:6">
      <c r="A2" s="29" t="str">
        <f>总汇总表!A2</f>
        <v>项目名称：2025年及2026年1-3月份怀柔区普通公路日常养护（路网及治超设施运维）                         </v>
      </c>
      <c r="B2" s="29"/>
      <c r="C2" s="29"/>
      <c r="D2" s="29"/>
      <c r="E2" s="30" t="s">
        <v>2</v>
      </c>
      <c r="F2" s="30"/>
    </row>
    <row r="3" ht="28.5" customHeight="1" spans="1:6">
      <c r="A3" s="31" t="s">
        <v>24</v>
      </c>
      <c r="B3" s="31" t="s">
        <v>25</v>
      </c>
      <c r="C3" s="31" t="s">
        <v>26</v>
      </c>
      <c r="D3" s="31" t="s">
        <v>27</v>
      </c>
      <c r="E3" s="31" t="s">
        <v>28</v>
      </c>
      <c r="F3" s="31" t="s">
        <v>29</v>
      </c>
    </row>
    <row r="4" ht="28.5" customHeight="1" spans="1:6">
      <c r="A4" s="32" t="s">
        <v>30</v>
      </c>
      <c r="B4" s="41" t="s">
        <v>31</v>
      </c>
      <c r="C4" s="31"/>
      <c r="D4" s="31"/>
      <c r="E4" s="31"/>
      <c r="F4" s="36"/>
    </row>
    <row r="5" ht="28.5" customHeight="1" spans="1:6">
      <c r="A5" s="37" t="s">
        <v>32</v>
      </c>
      <c r="B5" s="41" t="s">
        <v>33</v>
      </c>
      <c r="C5" s="31" t="s">
        <v>34</v>
      </c>
      <c r="D5" s="42">
        <v>36</v>
      </c>
      <c r="E5" s="43"/>
      <c r="F5" s="36">
        <f>ROUND(E5*D5,0)</f>
        <v>0</v>
      </c>
    </row>
    <row r="6" ht="28.5" customHeight="1" spans="1:6">
      <c r="A6" s="37" t="s">
        <v>35</v>
      </c>
      <c r="B6" s="41" t="s">
        <v>36</v>
      </c>
      <c r="C6" s="31" t="s">
        <v>34</v>
      </c>
      <c r="D6" s="42">
        <v>15</v>
      </c>
      <c r="E6" s="43"/>
      <c r="F6" s="36">
        <f>ROUND(E6*D6,0)</f>
        <v>0</v>
      </c>
    </row>
    <row r="7" ht="28.5" customHeight="1" spans="1:6">
      <c r="A7" s="37" t="s">
        <v>37</v>
      </c>
      <c r="B7" s="41" t="s">
        <v>38</v>
      </c>
      <c r="C7" s="31" t="s">
        <v>34</v>
      </c>
      <c r="D7" s="42">
        <v>4</v>
      </c>
      <c r="E7" s="43"/>
      <c r="F7" s="36">
        <f>ROUND(E7*D7,0)</f>
        <v>0</v>
      </c>
    </row>
    <row r="8" ht="28.5" customHeight="1" spans="1:6">
      <c r="A8" s="32" t="s">
        <v>39</v>
      </c>
      <c r="B8" s="33" t="s">
        <v>40</v>
      </c>
      <c r="C8" s="31" t="s">
        <v>34</v>
      </c>
      <c r="D8" s="36">
        <v>34</v>
      </c>
      <c r="E8" s="43"/>
      <c r="F8" s="36">
        <f>ROUND(E8*D8,0)</f>
        <v>0</v>
      </c>
    </row>
    <row r="9" ht="28.5" customHeight="1" spans="1:6">
      <c r="A9" s="32" t="s">
        <v>41</v>
      </c>
      <c r="B9" s="33" t="s">
        <v>42</v>
      </c>
      <c r="C9" s="31" t="s">
        <v>34</v>
      </c>
      <c r="D9" s="44">
        <v>81</v>
      </c>
      <c r="E9" s="43"/>
      <c r="F9" s="36">
        <f t="shared" ref="F9:F14" si="0">ROUND(E9*D9,0)</f>
        <v>0</v>
      </c>
    </row>
    <row r="10" ht="28.5" customHeight="1" spans="1:6">
      <c r="A10" s="32" t="s">
        <v>43</v>
      </c>
      <c r="B10" s="33" t="s">
        <v>44</v>
      </c>
      <c r="C10" s="31" t="s">
        <v>34</v>
      </c>
      <c r="D10" s="44">
        <v>2</v>
      </c>
      <c r="E10" s="43"/>
      <c r="F10" s="36">
        <f t="shared" si="0"/>
        <v>0</v>
      </c>
    </row>
    <row r="11" ht="28.5" customHeight="1" spans="1:6">
      <c r="A11" s="32" t="s">
        <v>45</v>
      </c>
      <c r="B11" s="33" t="s">
        <v>46</v>
      </c>
      <c r="C11" s="31" t="s">
        <v>34</v>
      </c>
      <c r="D11" s="44">
        <v>10</v>
      </c>
      <c r="E11" s="43"/>
      <c r="F11" s="36">
        <f t="shared" si="0"/>
        <v>0</v>
      </c>
    </row>
    <row r="12" ht="28.5" customHeight="1" spans="1:6">
      <c r="A12" s="32" t="s">
        <v>47</v>
      </c>
      <c r="B12" s="33" t="s">
        <v>48</v>
      </c>
      <c r="C12" s="31" t="s">
        <v>34</v>
      </c>
      <c r="D12" s="44">
        <v>15</v>
      </c>
      <c r="E12" s="43"/>
      <c r="F12" s="36">
        <f t="shared" si="0"/>
        <v>0</v>
      </c>
    </row>
    <row r="13" ht="28.5" customHeight="1" spans="1:6">
      <c r="A13" s="32" t="s">
        <v>49</v>
      </c>
      <c r="B13" s="33" t="s">
        <v>50</v>
      </c>
      <c r="C13" s="31" t="s">
        <v>34</v>
      </c>
      <c r="D13" s="44">
        <v>4</v>
      </c>
      <c r="E13" s="43"/>
      <c r="F13" s="36">
        <f t="shared" si="0"/>
        <v>0</v>
      </c>
    </row>
    <row r="14" ht="28.5" customHeight="1" spans="1:6">
      <c r="A14" s="32" t="s">
        <v>51</v>
      </c>
      <c r="B14" s="33" t="s">
        <v>52</v>
      </c>
      <c r="C14" s="32" t="s">
        <v>53</v>
      </c>
      <c r="D14" s="44">
        <v>6</v>
      </c>
      <c r="E14" s="43"/>
      <c r="F14" s="36">
        <f t="shared" si="0"/>
        <v>0</v>
      </c>
    </row>
    <row r="15" ht="28.5" customHeight="1" spans="1:6">
      <c r="A15" s="39" t="s">
        <v>54</v>
      </c>
      <c r="B15" s="39"/>
      <c r="C15" s="39"/>
      <c r="D15" s="39"/>
      <c r="E15" s="39"/>
      <c r="F15" s="22">
        <f>ROUND(SUM(F4:F14),0)</f>
        <v>0</v>
      </c>
    </row>
  </sheetData>
  <sheetProtection algorithmName="SHA-512" hashValue="L4G3OYtXJk9xiPiUDY5QgH47P/bHqL0FzpTfXt66BL6TLg6afBCBN8RZMetfiDk5X3z/0iGhUS3Ri3Kz6QEnug==" saltValue="PYj0yVE6nwuaP4cGtIG5QQ==" spinCount="100000" sheet="1" objects="1"/>
  <mergeCells count="4">
    <mergeCell ref="A1:F1"/>
    <mergeCell ref="A2:D2"/>
    <mergeCell ref="E2:F2"/>
    <mergeCell ref="A15:E15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"/>
  <sheetViews>
    <sheetView view="pageBreakPreview" zoomScaleNormal="100" workbookViewId="0">
      <selection activeCell="A1" sqref="A1:H1"/>
    </sheetView>
  </sheetViews>
  <sheetFormatPr defaultColWidth="8.75" defaultRowHeight="14.25" outlineLevelCol="7"/>
  <cols>
    <col min="1" max="1" width="10.625" style="46" customWidth="1"/>
    <col min="2" max="2" width="26.625" style="47" customWidth="1"/>
    <col min="3" max="3" width="7.625" style="48" customWidth="1"/>
    <col min="4" max="4" width="12.625" style="49" customWidth="1"/>
    <col min="5" max="5" width="12.625" style="50" customWidth="1"/>
    <col min="6" max="6" width="12.625" style="15" customWidth="1"/>
    <col min="7" max="7" width="11.625" style="15" customWidth="1"/>
    <col min="8" max="8" width="9.125" style="15" customWidth="1"/>
    <col min="9" max="16384" width="8.75" style="15"/>
  </cols>
  <sheetData>
    <row r="1" ht="28.5" customHeight="1" spans="1:6">
      <c r="A1" s="51" t="s">
        <v>55</v>
      </c>
      <c r="B1" s="51"/>
      <c r="C1" s="51"/>
      <c r="D1" s="51"/>
      <c r="E1" s="52"/>
      <c r="F1" s="51"/>
    </row>
    <row r="2" s="45" customFormat="1" ht="28.5" customHeight="1" spans="1:6">
      <c r="A2" s="29" t="str">
        <f>'2025年路网设施养护（一类项目）'!A2</f>
        <v>项目名称：2025年及2026年1-3月份怀柔区普通公路日常养护（路网及治超设施运维）                         </v>
      </c>
      <c r="B2" s="29"/>
      <c r="C2" s="29"/>
      <c r="D2" s="29"/>
      <c r="E2" s="53" t="s">
        <v>2</v>
      </c>
      <c r="F2" s="30"/>
    </row>
    <row r="3" ht="28.5" customHeight="1" spans="1:8">
      <c r="A3" s="37" t="s">
        <v>24</v>
      </c>
      <c r="B3" s="37" t="s">
        <v>25</v>
      </c>
      <c r="C3" s="37" t="s">
        <v>26</v>
      </c>
      <c r="D3" s="37" t="s">
        <v>27</v>
      </c>
      <c r="E3" s="54" t="s">
        <v>28</v>
      </c>
      <c r="F3" s="37" t="s">
        <v>29</v>
      </c>
      <c r="G3" s="55" t="s">
        <v>56</v>
      </c>
      <c r="H3" s="55" t="s">
        <v>57</v>
      </c>
    </row>
    <row r="4" ht="28.5" customHeight="1" spans="1:8">
      <c r="A4" s="37" t="s">
        <v>58</v>
      </c>
      <c r="B4" s="56" t="s">
        <v>59</v>
      </c>
      <c r="C4" s="37"/>
      <c r="D4" s="57"/>
      <c r="E4" s="58"/>
      <c r="F4" s="36"/>
      <c r="G4" s="59"/>
      <c r="H4" s="59"/>
    </row>
    <row r="5" ht="28.5" customHeight="1" spans="1:8">
      <c r="A5" s="37" t="s">
        <v>32</v>
      </c>
      <c r="B5" s="56" t="s">
        <v>60</v>
      </c>
      <c r="C5" s="37"/>
      <c r="D5" s="57"/>
      <c r="E5" s="58"/>
      <c r="F5" s="36"/>
      <c r="G5" s="59"/>
      <c r="H5" s="59"/>
    </row>
    <row r="6" ht="28.5" customHeight="1" spans="1:8">
      <c r="A6" s="37" t="s">
        <v>61</v>
      </c>
      <c r="B6" s="56" t="s">
        <v>62</v>
      </c>
      <c r="C6" s="37" t="s">
        <v>63</v>
      </c>
      <c r="D6" s="34">
        <v>65</v>
      </c>
      <c r="E6" s="60"/>
      <c r="F6" s="37">
        <f t="shared" ref="F6:F13" si="0">ROUND(E6*D6,0)</f>
        <v>0</v>
      </c>
      <c r="G6" s="61">
        <v>196.476242</v>
      </c>
      <c r="H6" s="55" t="str">
        <f>IF(E6-G6&gt;0,"超限价","")</f>
        <v/>
      </c>
    </row>
    <row r="7" ht="28.5" customHeight="1" spans="1:8">
      <c r="A7" s="37" t="s">
        <v>64</v>
      </c>
      <c r="B7" s="56" t="s">
        <v>65</v>
      </c>
      <c r="C7" s="37" t="s">
        <v>63</v>
      </c>
      <c r="D7" s="34">
        <v>4</v>
      </c>
      <c r="E7" s="60"/>
      <c r="F7" s="37">
        <f t="shared" si="0"/>
        <v>0</v>
      </c>
      <c r="G7" s="61">
        <v>47447.487</v>
      </c>
      <c r="H7" s="55" t="str">
        <f t="shared" ref="H7:H13" si="1">IF(E7-G7&gt;0,"超限价","")</f>
        <v/>
      </c>
    </row>
    <row r="8" ht="28.5" customHeight="1" spans="1:8">
      <c r="A8" s="37" t="s">
        <v>66</v>
      </c>
      <c r="B8" s="56" t="s">
        <v>67</v>
      </c>
      <c r="C8" s="37" t="s">
        <v>68</v>
      </c>
      <c r="D8" s="34">
        <v>2</v>
      </c>
      <c r="E8" s="60"/>
      <c r="F8" s="37">
        <f t="shared" si="0"/>
        <v>0</v>
      </c>
      <c r="G8" s="61">
        <v>171.72</v>
      </c>
      <c r="H8" s="55" t="str">
        <f t="shared" si="1"/>
        <v/>
      </c>
    </row>
    <row r="9" ht="28.5" customHeight="1" spans="1:8">
      <c r="A9" s="37" t="s">
        <v>69</v>
      </c>
      <c r="B9" s="56" t="s">
        <v>70</v>
      </c>
      <c r="C9" s="37" t="s">
        <v>71</v>
      </c>
      <c r="D9" s="34">
        <v>1</v>
      </c>
      <c r="E9" s="60"/>
      <c r="F9" s="37">
        <f t="shared" si="0"/>
        <v>0</v>
      </c>
      <c r="G9" s="61">
        <v>1630.95</v>
      </c>
      <c r="H9" s="55" t="str">
        <f t="shared" si="1"/>
        <v/>
      </c>
    </row>
    <row r="10" ht="28.5" customHeight="1" spans="1:8">
      <c r="A10" s="37" t="s">
        <v>72</v>
      </c>
      <c r="B10" s="56" t="s">
        <v>73</v>
      </c>
      <c r="C10" s="37" t="s">
        <v>74</v>
      </c>
      <c r="D10" s="62">
        <v>100</v>
      </c>
      <c r="E10" s="60"/>
      <c r="F10" s="37">
        <f t="shared" si="0"/>
        <v>0</v>
      </c>
      <c r="G10" s="61">
        <v>19.5088</v>
      </c>
      <c r="H10" s="55" t="str">
        <f t="shared" si="1"/>
        <v/>
      </c>
    </row>
    <row r="11" ht="28.5" customHeight="1" spans="1:8">
      <c r="A11" s="37" t="s">
        <v>75</v>
      </c>
      <c r="B11" s="56" t="s">
        <v>76</v>
      </c>
      <c r="C11" s="37" t="s">
        <v>74</v>
      </c>
      <c r="D11" s="62">
        <v>100</v>
      </c>
      <c r="E11" s="60"/>
      <c r="F11" s="37">
        <f t="shared" si="0"/>
        <v>0</v>
      </c>
      <c r="G11" s="61">
        <v>19.5336</v>
      </c>
      <c r="H11" s="55" t="str">
        <f t="shared" si="1"/>
        <v/>
      </c>
    </row>
    <row r="12" ht="28.5" customHeight="1" spans="1:8">
      <c r="A12" s="37" t="s">
        <v>77</v>
      </c>
      <c r="B12" s="56" t="s">
        <v>78</v>
      </c>
      <c r="C12" s="37" t="s">
        <v>74</v>
      </c>
      <c r="D12" s="62">
        <v>10</v>
      </c>
      <c r="E12" s="60"/>
      <c r="F12" s="37">
        <f t="shared" si="0"/>
        <v>0</v>
      </c>
      <c r="G12" s="61">
        <v>93.272</v>
      </c>
      <c r="H12" s="55" t="str">
        <f t="shared" si="1"/>
        <v/>
      </c>
    </row>
    <row r="13" ht="28.5" customHeight="1" spans="1:8">
      <c r="A13" s="37" t="s">
        <v>79</v>
      </c>
      <c r="B13" s="56" t="s">
        <v>80</v>
      </c>
      <c r="C13" s="37" t="s">
        <v>81</v>
      </c>
      <c r="D13" s="34">
        <v>1</v>
      </c>
      <c r="E13" s="60"/>
      <c r="F13" s="37">
        <f t="shared" si="0"/>
        <v>0</v>
      </c>
      <c r="G13" s="61">
        <v>609.18</v>
      </c>
      <c r="H13" s="55" t="str">
        <f t="shared" si="1"/>
        <v/>
      </c>
    </row>
    <row r="14" ht="28.5" customHeight="1" spans="1:8">
      <c r="A14" s="37" t="s">
        <v>35</v>
      </c>
      <c r="B14" s="56" t="s">
        <v>82</v>
      </c>
      <c r="C14" s="37"/>
      <c r="D14" s="57"/>
      <c r="E14" s="60"/>
      <c r="F14" s="37"/>
      <c r="G14" s="61"/>
      <c r="H14" s="55"/>
    </row>
    <row r="15" ht="28.5" customHeight="1" spans="1:8">
      <c r="A15" s="37" t="s">
        <v>83</v>
      </c>
      <c r="B15" s="56" t="s">
        <v>62</v>
      </c>
      <c r="C15" s="37" t="s">
        <v>63</v>
      </c>
      <c r="D15" s="34">
        <v>25</v>
      </c>
      <c r="E15" s="60"/>
      <c r="F15" s="37">
        <f t="shared" ref="F14:F20" si="2">ROUND(E15*D15,0)</f>
        <v>0</v>
      </c>
      <c r="G15" s="61">
        <v>131.744195</v>
      </c>
      <c r="H15" s="55" t="str">
        <f t="shared" ref="H15:H22" si="3">IF(E15-G15&gt;0,"超限价","")</f>
        <v/>
      </c>
    </row>
    <row r="16" ht="28.5" customHeight="1" spans="1:8">
      <c r="A16" s="37" t="s">
        <v>84</v>
      </c>
      <c r="B16" s="56" t="s">
        <v>85</v>
      </c>
      <c r="C16" s="37" t="s">
        <v>63</v>
      </c>
      <c r="D16" s="34">
        <v>10</v>
      </c>
      <c r="E16" s="60"/>
      <c r="F16" s="37">
        <f t="shared" si="2"/>
        <v>0</v>
      </c>
      <c r="G16" s="61">
        <v>2624.13</v>
      </c>
      <c r="H16" s="55" t="str">
        <f t="shared" si="3"/>
        <v/>
      </c>
    </row>
    <row r="17" ht="28.5" customHeight="1" spans="1:8">
      <c r="A17" s="37" t="s">
        <v>86</v>
      </c>
      <c r="B17" s="56" t="s">
        <v>70</v>
      </c>
      <c r="C17" s="37" t="s">
        <v>71</v>
      </c>
      <c r="D17" s="34">
        <v>1</v>
      </c>
      <c r="E17" s="60"/>
      <c r="F17" s="37">
        <f t="shared" si="2"/>
        <v>0</v>
      </c>
      <c r="G17" s="61">
        <v>6926.78</v>
      </c>
      <c r="H17" s="55" t="str">
        <f t="shared" si="3"/>
        <v/>
      </c>
    </row>
    <row r="18" ht="28.5" customHeight="1" spans="1:8">
      <c r="A18" s="37" t="s">
        <v>87</v>
      </c>
      <c r="B18" s="56" t="s">
        <v>88</v>
      </c>
      <c r="C18" s="37" t="s">
        <v>89</v>
      </c>
      <c r="D18" s="34">
        <v>1</v>
      </c>
      <c r="E18" s="60"/>
      <c r="F18" s="37">
        <f t="shared" si="2"/>
        <v>0</v>
      </c>
      <c r="G18" s="61">
        <v>2099.99</v>
      </c>
      <c r="H18" s="55" t="str">
        <f t="shared" si="3"/>
        <v/>
      </c>
    </row>
    <row r="19" ht="28.5" customHeight="1" spans="1:8">
      <c r="A19" s="37" t="s">
        <v>90</v>
      </c>
      <c r="B19" s="56" t="s">
        <v>76</v>
      </c>
      <c r="C19" s="37" t="s">
        <v>74</v>
      </c>
      <c r="D19" s="57">
        <v>100</v>
      </c>
      <c r="E19" s="60"/>
      <c r="F19" s="37">
        <f t="shared" si="2"/>
        <v>0</v>
      </c>
      <c r="G19" s="61">
        <v>19.5336</v>
      </c>
      <c r="H19" s="55" t="str">
        <f t="shared" si="3"/>
        <v/>
      </c>
    </row>
    <row r="20" ht="28" customHeight="1" spans="1:8">
      <c r="A20" s="37" t="s">
        <v>91</v>
      </c>
      <c r="B20" s="56" t="s">
        <v>78</v>
      </c>
      <c r="C20" s="37" t="s">
        <v>74</v>
      </c>
      <c r="D20" s="57">
        <v>10</v>
      </c>
      <c r="E20" s="60"/>
      <c r="F20" s="37">
        <f t="shared" si="2"/>
        <v>0</v>
      </c>
      <c r="G20" s="61">
        <v>93.272</v>
      </c>
      <c r="H20" s="55" t="str">
        <f t="shared" si="3"/>
        <v/>
      </c>
    </row>
    <row r="21" ht="28.5" customHeight="1" spans="1:8">
      <c r="A21" s="37" t="s">
        <v>92</v>
      </c>
      <c r="B21" s="56" t="s">
        <v>80</v>
      </c>
      <c r="C21" s="37" t="s">
        <v>81</v>
      </c>
      <c r="D21" s="34">
        <v>1</v>
      </c>
      <c r="E21" s="60"/>
      <c r="F21" s="37">
        <f t="shared" ref="F21:F30" si="4">ROUND(E21*D21,0)</f>
        <v>0</v>
      </c>
      <c r="G21" s="61">
        <v>609.18</v>
      </c>
      <c r="H21" s="55" t="str">
        <f t="shared" si="3"/>
        <v/>
      </c>
    </row>
    <row r="22" ht="28.5" customHeight="1" spans="1:8">
      <c r="A22" s="37" t="s">
        <v>37</v>
      </c>
      <c r="B22" s="56" t="s">
        <v>93</v>
      </c>
      <c r="C22" s="37"/>
      <c r="D22" s="37"/>
      <c r="E22" s="60"/>
      <c r="F22" s="37"/>
      <c r="G22" s="61"/>
      <c r="H22" s="55" t="str">
        <f t="shared" ref="H22:H53" si="5">IF(E22-G22&gt;0,"超限价","")</f>
        <v/>
      </c>
    </row>
    <row r="23" ht="28.5" customHeight="1" spans="1:8">
      <c r="A23" s="37" t="s">
        <v>94</v>
      </c>
      <c r="B23" s="56" t="s">
        <v>62</v>
      </c>
      <c r="C23" s="37" t="s">
        <v>63</v>
      </c>
      <c r="D23" s="34">
        <v>15</v>
      </c>
      <c r="E23" s="60"/>
      <c r="F23" s="37">
        <f>ROUND(E23*D23,0)</f>
        <v>0</v>
      </c>
      <c r="G23" s="61">
        <v>131.744195</v>
      </c>
      <c r="H23" s="55" t="str">
        <f t="shared" si="5"/>
        <v/>
      </c>
    </row>
    <row r="24" ht="28.5" customHeight="1" spans="1:8">
      <c r="A24" s="37" t="s">
        <v>95</v>
      </c>
      <c r="B24" s="56" t="s">
        <v>85</v>
      </c>
      <c r="C24" s="37" t="s">
        <v>63</v>
      </c>
      <c r="D24" s="34">
        <v>2</v>
      </c>
      <c r="E24" s="60"/>
      <c r="F24" s="37">
        <f>ROUND(E24*D24,0)</f>
        <v>0</v>
      </c>
      <c r="G24" s="61">
        <v>2624.13</v>
      </c>
      <c r="H24" s="55" t="str">
        <f t="shared" si="5"/>
        <v/>
      </c>
    </row>
    <row r="25" ht="28.5" customHeight="1" spans="1:8">
      <c r="A25" s="37" t="s">
        <v>96</v>
      </c>
      <c r="B25" s="56" t="s">
        <v>70</v>
      </c>
      <c r="C25" s="37" t="s">
        <v>71</v>
      </c>
      <c r="D25" s="34">
        <v>2</v>
      </c>
      <c r="E25" s="60"/>
      <c r="F25" s="37">
        <f t="shared" si="4"/>
        <v>0</v>
      </c>
      <c r="G25" s="61">
        <v>6926.78</v>
      </c>
      <c r="H25" s="55" t="str">
        <f t="shared" si="5"/>
        <v/>
      </c>
    </row>
    <row r="26" ht="28.5" customHeight="1" spans="1:8">
      <c r="A26" s="37" t="s">
        <v>97</v>
      </c>
      <c r="B26" s="56" t="s">
        <v>73</v>
      </c>
      <c r="C26" s="37" t="s">
        <v>74</v>
      </c>
      <c r="D26" s="62">
        <v>100</v>
      </c>
      <c r="E26" s="60"/>
      <c r="F26" s="37">
        <f t="shared" si="4"/>
        <v>0</v>
      </c>
      <c r="G26" s="61">
        <v>19.5088</v>
      </c>
      <c r="H26" s="55" t="str">
        <f t="shared" si="5"/>
        <v/>
      </c>
    </row>
    <row r="27" ht="28.5" customHeight="1" spans="1:8">
      <c r="A27" s="37" t="s">
        <v>98</v>
      </c>
      <c r="B27" s="56" t="s">
        <v>76</v>
      </c>
      <c r="C27" s="37" t="s">
        <v>74</v>
      </c>
      <c r="D27" s="62">
        <v>100</v>
      </c>
      <c r="E27" s="60"/>
      <c r="F27" s="37">
        <f t="shared" si="4"/>
        <v>0</v>
      </c>
      <c r="G27" s="61">
        <v>19.5336</v>
      </c>
      <c r="H27" s="55" t="str">
        <f t="shared" si="5"/>
        <v/>
      </c>
    </row>
    <row r="28" ht="28.5" customHeight="1" spans="1:8">
      <c r="A28" s="37" t="s">
        <v>99</v>
      </c>
      <c r="B28" s="56" t="s">
        <v>78</v>
      </c>
      <c r="C28" s="37" t="s">
        <v>74</v>
      </c>
      <c r="D28" s="62">
        <v>10</v>
      </c>
      <c r="E28" s="60"/>
      <c r="F28" s="37">
        <f t="shared" si="4"/>
        <v>0</v>
      </c>
      <c r="G28" s="61">
        <v>93.272</v>
      </c>
      <c r="H28" s="55" t="str">
        <f t="shared" si="5"/>
        <v/>
      </c>
    </row>
    <row r="29" ht="28.5" customHeight="1" spans="1:8">
      <c r="A29" s="37" t="s">
        <v>100</v>
      </c>
      <c r="B29" s="56" t="s">
        <v>101</v>
      </c>
      <c r="C29" s="37" t="s">
        <v>81</v>
      </c>
      <c r="D29" s="34">
        <v>1</v>
      </c>
      <c r="E29" s="60"/>
      <c r="F29" s="37">
        <f t="shared" si="4"/>
        <v>0</v>
      </c>
      <c r="G29" s="61">
        <v>492.63</v>
      </c>
      <c r="H29" s="55" t="str">
        <f t="shared" si="5"/>
        <v/>
      </c>
    </row>
    <row r="30" ht="28.5" customHeight="1" spans="1:8">
      <c r="A30" s="37" t="s">
        <v>102</v>
      </c>
      <c r="B30" s="56" t="s">
        <v>80</v>
      </c>
      <c r="C30" s="37" t="s">
        <v>81</v>
      </c>
      <c r="D30" s="34">
        <v>1</v>
      </c>
      <c r="E30" s="60"/>
      <c r="F30" s="37">
        <f t="shared" si="4"/>
        <v>0</v>
      </c>
      <c r="G30" s="61">
        <v>609.18</v>
      </c>
      <c r="H30" s="55" t="str">
        <f t="shared" si="5"/>
        <v/>
      </c>
    </row>
    <row r="31" ht="28.5" customHeight="1" spans="1:8">
      <c r="A31" s="37" t="s">
        <v>103</v>
      </c>
      <c r="B31" s="56" t="s">
        <v>104</v>
      </c>
      <c r="C31" s="37"/>
      <c r="D31" s="63"/>
      <c r="E31" s="60"/>
      <c r="F31" s="37"/>
      <c r="G31" s="61"/>
      <c r="H31" s="55" t="str">
        <f t="shared" si="5"/>
        <v/>
      </c>
    </row>
    <row r="32" ht="28.5" customHeight="1" spans="1:8">
      <c r="A32" s="37" t="s">
        <v>32</v>
      </c>
      <c r="B32" s="56" t="s">
        <v>62</v>
      </c>
      <c r="C32" s="37" t="s">
        <v>63</v>
      </c>
      <c r="D32" s="63">
        <v>45</v>
      </c>
      <c r="E32" s="60"/>
      <c r="F32" s="37">
        <f t="shared" ref="F31:F41" si="6">ROUND(E32*D32,0)</f>
        <v>0</v>
      </c>
      <c r="G32" s="61">
        <v>67.023242</v>
      </c>
      <c r="H32" s="55" t="str">
        <f t="shared" si="5"/>
        <v/>
      </c>
    </row>
    <row r="33" ht="28.5" customHeight="1" spans="1:8">
      <c r="A33" s="37" t="s">
        <v>35</v>
      </c>
      <c r="B33" s="56" t="s">
        <v>105</v>
      </c>
      <c r="C33" s="37" t="s">
        <v>63</v>
      </c>
      <c r="D33" s="63">
        <v>1</v>
      </c>
      <c r="E33" s="60"/>
      <c r="F33" s="37">
        <f t="shared" si="6"/>
        <v>0</v>
      </c>
      <c r="G33" s="61">
        <v>607.24</v>
      </c>
      <c r="H33" s="55" t="str">
        <f t="shared" si="5"/>
        <v/>
      </c>
    </row>
    <row r="34" ht="28.5" customHeight="1" spans="1:8">
      <c r="A34" s="37" t="s">
        <v>37</v>
      </c>
      <c r="B34" s="56" t="s">
        <v>106</v>
      </c>
      <c r="C34" s="37" t="s">
        <v>71</v>
      </c>
      <c r="D34" s="64">
        <v>8</v>
      </c>
      <c r="E34" s="60"/>
      <c r="F34" s="37">
        <f t="shared" si="6"/>
        <v>0</v>
      </c>
      <c r="G34" s="61">
        <v>2541.76</v>
      </c>
      <c r="H34" s="55" t="str">
        <f t="shared" si="5"/>
        <v/>
      </c>
    </row>
    <row r="35" ht="28.5" customHeight="1" spans="1:8">
      <c r="A35" s="37" t="s">
        <v>107</v>
      </c>
      <c r="B35" s="56" t="s">
        <v>108</v>
      </c>
      <c r="C35" s="37" t="s">
        <v>71</v>
      </c>
      <c r="D35" s="64">
        <v>2</v>
      </c>
      <c r="E35" s="60"/>
      <c r="F35" s="37">
        <f t="shared" si="6"/>
        <v>0</v>
      </c>
      <c r="G35" s="61">
        <v>2831.7</v>
      </c>
      <c r="H35" s="55" t="str">
        <f t="shared" si="5"/>
        <v/>
      </c>
    </row>
    <row r="36" ht="28.5" customHeight="1" spans="1:8">
      <c r="A36" s="37" t="s">
        <v>109</v>
      </c>
      <c r="B36" s="56" t="s">
        <v>110</v>
      </c>
      <c r="C36" s="37" t="s">
        <v>71</v>
      </c>
      <c r="D36" s="63">
        <v>1</v>
      </c>
      <c r="E36" s="60"/>
      <c r="F36" s="37">
        <f t="shared" si="6"/>
        <v>0</v>
      </c>
      <c r="G36" s="61">
        <v>21.59</v>
      </c>
      <c r="H36" s="55" t="str">
        <f t="shared" si="5"/>
        <v/>
      </c>
    </row>
    <row r="37" ht="28.5" customHeight="1" spans="1:8">
      <c r="A37" s="37" t="s">
        <v>111</v>
      </c>
      <c r="B37" s="56" t="s">
        <v>70</v>
      </c>
      <c r="C37" s="37" t="s">
        <v>71</v>
      </c>
      <c r="D37" s="64">
        <v>1</v>
      </c>
      <c r="E37" s="60"/>
      <c r="F37" s="37">
        <f t="shared" si="6"/>
        <v>0</v>
      </c>
      <c r="G37" s="61">
        <v>958.3</v>
      </c>
      <c r="H37" s="55" t="str">
        <f t="shared" si="5"/>
        <v/>
      </c>
    </row>
    <row r="38" ht="28.5" customHeight="1" spans="1:8">
      <c r="A38" s="37" t="s">
        <v>112</v>
      </c>
      <c r="B38" s="56" t="s">
        <v>113</v>
      </c>
      <c r="C38" s="37" t="s">
        <v>71</v>
      </c>
      <c r="D38" s="64">
        <v>10</v>
      </c>
      <c r="E38" s="60"/>
      <c r="F38" s="37">
        <f t="shared" si="6"/>
        <v>0</v>
      </c>
      <c r="G38" s="61">
        <v>536.78</v>
      </c>
      <c r="H38" s="55" t="str">
        <f t="shared" si="5"/>
        <v/>
      </c>
    </row>
    <row r="39" ht="28.5" customHeight="1" spans="1:8">
      <c r="A39" s="37" t="s">
        <v>114</v>
      </c>
      <c r="B39" s="56" t="s">
        <v>73</v>
      </c>
      <c r="C39" s="37" t="s">
        <v>74</v>
      </c>
      <c r="D39" s="62">
        <v>100</v>
      </c>
      <c r="E39" s="60"/>
      <c r="F39" s="37">
        <f t="shared" si="6"/>
        <v>0</v>
      </c>
      <c r="G39" s="61">
        <v>19.5088</v>
      </c>
      <c r="H39" s="55" t="str">
        <f t="shared" si="5"/>
        <v/>
      </c>
    </row>
    <row r="40" ht="28.5" customHeight="1" spans="1:8">
      <c r="A40" s="37" t="s">
        <v>115</v>
      </c>
      <c r="B40" s="56" t="s">
        <v>76</v>
      </c>
      <c r="C40" s="37" t="s">
        <v>74</v>
      </c>
      <c r="D40" s="62">
        <v>100</v>
      </c>
      <c r="E40" s="60"/>
      <c r="F40" s="37">
        <f t="shared" si="6"/>
        <v>0</v>
      </c>
      <c r="G40" s="61">
        <v>19.5336</v>
      </c>
      <c r="H40" s="55" t="str">
        <f t="shared" si="5"/>
        <v/>
      </c>
    </row>
    <row r="41" ht="28.5" customHeight="1" spans="1:8">
      <c r="A41" s="37" t="s">
        <v>116</v>
      </c>
      <c r="B41" s="56" t="s">
        <v>78</v>
      </c>
      <c r="C41" s="37" t="s">
        <v>74</v>
      </c>
      <c r="D41" s="62">
        <v>10</v>
      </c>
      <c r="E41" s="60"/>
      <c r="F41" s="37">
        <f t="shared" si="6"/>
        <v>0</v>
      </c>
      <c r="G41" s="61">
        <v>93.272</v>
      </c>
      <c r="H41" s="55" t="str">
        <f t="shared" si="5"/>
        <v/>
      </c>
    </row>
    <row r="42" ht="28.5" customHeight="1" spans="1:8">
      <c r="A42" s="37" t="s">
        <v>117</v>
      </c>
      <c r="B42" s="56" t="s">
        <v>101</v>
      </c>
      <c r="C42" s="37" t="s">
        <v>118</v>
      </c>
      <c r="D42" s="64">
        <v>1</v>
      </c>
      <c r="E42" s="60"/>
      <c r="F42" s="37">
        <f t="shared" ref="F42:F53" si="7">ROUND(E42*D42,0)</f>
        <v>0</v>
      </c>
      <c r="G42" s="61">
        <v>492.63</v>
      </c>
      <c r="H42" s="55" t="str">
        <f t="shared" si="5"/>
        <v/>
      </c>
    </row>
    <row r="43" ht="28.5" customHeight="1" spans="1:8">
      <c r="A43" s="37" t="s">
        <v>119</v>
      </c>
      <c r="B43" s="56" t="s">
        <v>80</v>
      </c>
      <c r="C43" s="37" t="s">
        <v>81</v>
      </c>
      <c r="D43" s="64">
        <v>1</v>
      </c>
      <c r="E43" s="60"/>
      <c r="F43" s="37">
        <f t="shared" si="7"/>
        <v>0</v>
      </c>
      <c r="G43" s="61">
        <v>609.18</v>
      </c>
      <c r="H43" s="55" t="str">
        <f t="shared" si="5"/>
        <v/>
      </c>
    </row>
    <row r="44" ht="28.5" customHeight="1" spans="1:8">
      <c r="A44" s="37" t="s">
        <v>120</v>
      </c>
      <c r="B44" s="56" t="s">
        <v>121</v>
      </c>
      <c r="C44" s="37"/>
      <c r="D44" s="63"/>
      <c r="E44" s="60"/>
      <c r="F44" s="37"/>
      <c r="G44" s="61"/>
      <c r="H44" s="55" t="str">
        <f t="shared" si="5"/>
        <v/>
      </c>
    </row>
    <row r="45" ht="28.5" customHeight="1" spans="1:8">
      <c r="A45" s="37" t="s">
        <v>32</v>
      </c>
      <c r="B45" s="56" t="s">
        <v>62</v>
      </c>
      <c r="C45" s="37" t="s">
        <v>63</v>
      </c>
      <c r="D45" s="64">
        <v>90</v>
      </c>
      <c r="E45" s="60"/>
      <c r="F45" s="37">
        <f t="shared" si="7"/>
        <v>0</v>
      </c>
      <c r="G45" s="61">
        <v>48.5298</v>
      </c>
      <c r="H45" s="55" t="str">
        <f t="shared" si="5"/>
        <v/>
      </c>
    </row>
    <row r="46" ht="28.5" customHeight="1" spans="1:8">
      <c r="A46" s="37" t="s">
        <v>35</v>
      </c>
      <c r="B46" s="56" t="s">
        <v>122</v>
      </c>
      <c r="C46" s="37" t="s">
        <v>63</v>
      </c>
      <c r="D46" s="64">
        <v>1</v>
      </c>
      <c r="E46" s="60"/>
      <c r="F46" s="37">
        <f t="shared" si="7"/>
        <v>0</v>
      </c>
      <c r="G46" s="61">
        <v>2849.01</v>
      </c>
      <c r="H46" s="55" t="str">
        <f t="shared" si="5"/>
        <v/>
      </c>
    </row>
    <row r="47" ht="28.5" customHeight="1" spans="1:8">
      <c r="A47" s="37" t="s">
        <v>37</v>
      </c>
      <c r="B47" s="56" t="s">
        <v>123</v>
      </c>
      <c r="C47" s="37" t="s">
        <v>118</v>
      </c>
      <c r="D47" s="64">
        <v>3</v>
      </c>
      <c r="E47" s="60"/>
      <c r="F47" s="37">
        <f t="shared" si="7"/>
        <v>0</v>
      </c>
      <c r="G47" s="61">
        <v>13622.79</v>
      </c>
      <c r="H47" s="55" t="str">
        <f t="shared" si="5"/>
        <v/>
      </c>
    </row>
    <row r="48" ht="28.5" customHeight="1" spans="1:8">
      <c r="A48" s="37" t="s">
        <v>107</v>
      </c>
      <c r="B48" s="56" t="s">
        <v>67</v>
      </c>
      <c r="C48" s="63" t="s">
        <v>68</v>
      </c>
      <c r="D48" s="64">
        <v>2</v>
      </c>
      <c r="E48" s="60"/>
      <c r="F48" s="37">
        <f t="shared" si="7"/>
        <v>0</v>
      </c>
      <c r="G48" s="61">
        <v>1446.32</v>
      </c>
      <c r="H48" s="55" t="str">
        <f t="shared" si="5"/>
        <v/>
      </c>
    </row>
    <row r="49" ht="28.5" customHeight="1" spans="1:8">
      <c r="A49" s="37" t="s">
        <v>109</v>
      </c>
      <c r="B49" s="56" t="s">
        <v>70</v>
      </c>
      <c r="C49" s="63" t="s">
        <v>71</v>
      </c>
      <c r="D49" s="64">
        <v>2</v>
      </c>
      <c r="E49" s="60"/>
      <c r="F49" s="37">
        <f t="shared" si="7"/>
        <v>0</v>
      </c>
      <c r="G49" s="61">
        <v>3015.3</v>
      </c>
      <c r="H49" s="55" t="str">
        <f t="shared" si="5"/>
        <v/>
      </c>
    </row>
    <row r="50" ht="28.5" customHeight="1" spans="1:8">
      <c r="A50" s="37" t="s">
        <v>111</v>
      </c>
      <c r="B50" s="56" t="s">
        <v>113</v>
      </c>
      <c r="C50" s="63" t="s">
        <v>71</v>
      </c>
      <c r="D50" s="64">
        <v>14</v>
      </c>
      <c r="E50" s="60"/>
      <c r="F50" s="37">
        <f t="shared" si="7"/>
        <v>0</v>
      </c>
      <c r="G50" s="61">
        <v>369.12</v>
      </c>
      <c r="H50" s="55" t="str">
        <f t="shared" si="5"/>
        <v/>
      </c>
    </row>
    <row r="51" ht="28.5" customHeight="1" spans="1:8">
      <c r="A51" s="37" t="s">
        <v>112</v>
      </c>
      <c r="B51" s="56" t="s">
        <v>124</v>
      </c>
      <c r="C51" s="63" t="s">
        <v>68</v>
      </c>
      <c r="D51" s="64">
        <v>2</v>
      </c>
      <c r="E51" s="60"/>
      <c r="F51" s="37">
        <f t="shared" si="7"/>
        <v>0</v>
      </c>
      <c r="G51" s="61">
        <v>791.84</v>
      </c>
      <c r="H51" s="55" t="str">
        <f t="shared" si="5"/>
        <v/>
      </c>
    </row>
    <row r="52" ht="28.5" customHeight="1" spans="1:8">
      <c r="A52" s="37" t="s">
        <v>114</v>
      </c>
      <c r="B52" s="56" t="s">
        <v>73</v>
      </c>
      <c r="C52" s="63" t="s">
        <v>74</v>
      </c>
      <c r="D52" s="62">
        <v>100</v>
      </c>
      <c r="E52" s="60"/>
      <c r="F52" s="37">
        <f t="shared" si="7"/>
        <v>0</v>
      </c>
      <c r="G52" s="61">
        <v>19.5088</v>
      </c>
      <c r="H52" s="55" t="str">
        <f t="shared" si="5"/>
        <v/>
      </c>
    </row>
    <row r="53" ht="28.5" customHeight="1" spans="1:8">
      <c r="A53" s="37" t="s">
        <v>115</v>
      </c>
      <c r="B53" s="56" t="s">
        <v>76</v>
      </c>
      <c r="C53" s="63" t="s">
        <v>74</v>
      </c>
      <c r="D53" s="62">
        <v>100</v>
      </c>
      <c r="E53" s="60"/>
      <c r="F53" s="37">
        <f t="shared" si="7"/>
        <v>0</v>
      </c>
      <c r="G53" s="61">
        <v>19.5336</v>
      </c>
      <c r="H53" s="55" t="str">
        <f t="shared" si="5"/>
        <v/>
      </c>
    </row>
    <row r="54" ht="28.5" customHeight="1" spans="1:8">
      <c r="A54" s="37" t="s">
        <v>116</v>
      </c>
      <c r="B54" s="56" t="s">
        <v>78</v>
      </c>
      <c r="C54" s="63" t="s">
        <v>74</v>
      </c>
      <c r="D54" s="62">
        <v>10</v>
      </c>
      <c r="E54" s="60"/>
      <c r="F54" s="37">
        <f t="shared" ref="F54:F63" si="8">ROUND(E54*D54,0)</f>
        <v>0</v>
      </c>
      <c r="G54" s="61">
        <v>93.272</v>
      </c>
      <c r="H54" s="55" t="str">
        <f t="shared" ref="H54:H77" si="9">IF(E54-G54&gt;0,"超限价","")</f>
        <v/>
      </c>
    </row>
    <row r="55" ht="28.5" customHeight="1" spans="1:8">
      <c r="A55" s="37" t="s">
        <v>117</v>
      </c>
      <c r="B55" s="56" t="s">
        <v>101</v>
      </c>
      <c r="C55" s="63" t="s">
        <v>118</v>
      </c>
      <c r="D55" s="64">
        <v>1</v>
      </c>
      <c r="E55" s="60"/>
      <c r="F55" s="37">
        <f t="shared" si="8"/>
        <v>0</v>
      </c>
      <c r="G55" s="61">
        <v>492.63</v>
      </c>
      <c r="H55" s="55" t="str">
        <f t="shared" si="9"/>
        <v/>
      </c>
    </row>
    <row r="56" ht="28.5" customHeight="1" spans="1:8">
      <c r="A56" s="37" t="s">
        <v>119</v>
      </c>
      <c r="B56" s="56" t="s">
        <v>80</v>
      </c>
      <c r="C56" s="63" t="s">
        <v>81</v>
      </c>
      <c r="D56" s="64">
        <v>1</v>
      </c>
      <c r="E56" s="60"/>
      <c r="F56" s="37">
        <f t="shared" si="8"/>
        <v>0</v>
      </c>
      <c r="G56" s="61">
        <v>609.18</v>
      </c>
      <c r="H56" s="55" t="str">
        <f t="shared" si="9"/>
        <v/>
      </c>
    </row>
    <row r="57" ht="28.5" customHeight="1" spans="1:8">
      <c r="A57" s="37" t="s">
        <v>125</v>
      </c>
      <c r="B57" s="56" t="s">
        <v>126</v>
      </c>
      <c r="C57" s="63"/>
      <c r="D57" s="63"/>
      <c r="E57" s="60"/>
      <c r="F57" s="37"/>
      <c r="G57" s="61"/>
      <c r="H57" s="55" t="str">
        <f t="shared" si="9"/>
        <v/>
      </c>
    </row>
    <row r="58" ht="28.5" customHeight="1" spans="1:8">
      <c r="A58" s="37" t="s">
        <v>32</v>
      </c>
      <c r="B58" s="56" t="s">
        <v>62</v>
      </c>
      <c r="C58" s="63" t="s">
        <v>63</v>
      </c>
      <c r="D58" s="63">
        <v>8</v>
      </c>
      <c r="E58" s="60"/>
      <c r="F58" s="37">
        <f t="shared" si="8"/>
        <v>0</v>
      </c>
      <c r="G58" s="61">
        <v>84.731676</v>
      </c>
      <c r="H58" s="55" t="str">
        <f t="shared" si="9"/>
        <v/>
      </c>
    </row>
    <row r="59" ht="28.5" customHeight="1" spans="1:8">
      <c r="A59" s="37" t="s">
        <v>35</v>
      </c>
      <c r="B59" s="56" t="s">
        <v>127</v>
      </c>
      <c r="C59" s="63" t="s">
        <v>63</v>
      </c>
      <c r="D59" s="63">
        <v>1</v>
      </c>
      <c r="E59" s="60"/>
      <c r="F59" s="37">
        <f t="shared" si="8"/>
        <v>0</v>
      </c>
      <c r="G59" s="61">
        <v>926.96</v>
      </c>
      <c r="H59" s="55" t="str">
        <f t="shared" si="9"/>
        <v/>
      </c>
    </row>
    <row r="60" ht="28.5" customHeight="1" spans="1:8">
      <c r="A60" s="37" t="s">
        <v>37</v>
      </c>
      <c r="B60" s="56" t="s">
        <v>73</v>
      </c>
      <c r="C60" s="63" t="s">
        <v>74</v>
      </c>
      <c r="D60" s="62">
        <v>55.4</v>
      </c>
      <c r="E60" s="60"/>
      <c r="F60" s="37">
        <f t="shared" si="8"/>
        <v>0</v>
      </c>
      <c r="G60" s="61">
        <v>19.5088</v>
      </c>
      <c r="H60" s="55" t="str">
        <f t="shared" si="9"/>
        <v/>
      </c>
    </row>
    <row r="61" ht="28.5" customHeight="1" spans="1:8">
      <c r="A61" s="37" t="s">
        <v>107</v>
      </c>
      <c r="B61" s="56" t="s">
        <v>76</v>
      </c>
      <c r="C61" s="63" t="s">
        <v>74</v>
      </c>
      <c r="D61" s="62">
        <v>60</v>
      </c>
      <c r="E61" s="60"/>
      <c r="F61" s="37">
        <f t="shared" si="8"/>
        <v>0</v>
      </c>
      <c r="G61" s="61">
        <v>19.5336</v>
      </c>
      <c r="H61" s="55" t="str">
        <f t="shared" si="9"/>
        <v/>
      </c>
    </row>
    <row r="62" ht="28.5" customHeight="1" spans="1:8">
      <c r="A62" s="37" t="s">
        <v>109</v>
      </c>
      <c r="B62" s="56" t="s">
        <v>78</v>
      </c>
      <c r="C62" s="63" t="s">
        <v>74</v>
      </c>
      <c r="D62" s="62">
        <v>10</v>
      </c>
      <c r="E62" s="60"/>
      <c r="F62" s="37">
        <f t="shared" si="8"/>
        <v>0</v>
      </c>
      <c r="G62" s="61">
        <v>93.272</v>
      </c>
      <c r="H62" s="55" t="str">
        <f t="shared" si="9"/>
        <v/>
      </c>
    </row>
    <row r="63" ht="28.5" customHeight="1" spans="1:8">
      <c r="A63" s="37" t="s">
        <v>111</v>
      </c>
      <c r="B63" s="56" t="s">
        <v>80</v>
      </c>
      <c r="C63" s="37" t="s">
        <v>81</v>
      </c>
      <c r="D63" s="63">
        <v>1</v>
      </c>
      <c r="E63" s="60"/>
      <c r="F63" s="37">
        <f t="shared" si="8"/>
        <v>0</v>
      </c>
      <c r="G63" s="61">
        <v>609.18</v>
      </c>
      <c r="H63" s="55" t="str">
        <f t="shared" si="9"/>
        <v/>
      </c>
    </row>
    <row r="64" ht="28.5" customHeight="1" spans="1:8">
      <c r="A64" s="37" t="s">
        <v>128</v>
      </c>
      <c r="B64" s="56" t="s">
        <v>129</v>
      </c>
      <c r="C64" s="63"/>
      <c r="D64" s="63"/>
      <c r="E64" s="60"/>
      <c r="F64" s="37"/>
      <c r="G64" s="61"/>
      <c r="H64" s="55" t="str">
        <f t="shared" si="9"/>
        <v/>
      </c>
    </row>
    <row r="65" ht="28.5" customHeight="1" spans="1:8">
      <c r="A65" s="37" t="s">
        <v>32</v>
      </c>
      <c r="B65" s="56" t="s">
        <v>62</v>
      </c>
      <c r="C65" s="63" t="s">
        <v>63</v>
      </c>
      <c r="D65" s="63">
        <v>25</v>
      </c>
      <c r="E65" s="60"/>
      <c r="F65" s="37">
        <f t="shared" ref="F64:F71" si="10">ROUND(E65*D65,0)</f>
        <v>0</v>
      </c>
      <c r="G65" s="61">
        <v>122.482474</v>
      </c>
      <c r="H65" s="55" t="str">
        <f t="shared" si="9"/>
        <v/>
      </c>
    </row>
    <row r="66" ht="28.5" customHeight="1" spans="1:8">
      <c r="A66" s="37" t="s">
        <v>35</v>
      </c>
      <c r="B66" s="56" t="s">
        <v>73</v>
      </c>
      <c r="C66" s="63" t="s">
        <v>74</v>
      </c>
      <c r="D66" s="62">
        <v>100</v>
      </c>
      <c r="E66" s="60"/>
      <c r="F66" s="37">
        <f t="shared" si="10"/>
        <v>0</v>
      </c>
      <c r="G66" s="61">
        <v>19.5088</v>
      </c>
      <c r="H66" s="55" t="str">
        <f t="shared" si="9"/>
        <v/>
      </c>
    </row>
    <row r="67" ht="28.5" customHeight="1" spans="1:8">
      <c r="A67" s="37" t="s">
        <v>37</v>
      </c>
      <c r="B67" s="56" t="s">
        <v>76</v>
      </c>
      <c r="C67" s="63" t="s">
        <v>74</v>
      </c>
      <c r="D67" s="62">
        <v>100</v>
      </c>
      <c r="E67" s="60"/>
      <c r="F67" s="37">
        <f t="shared" si="10"/>
        <v>0</v>
      </c>
      <c r="G67" s="61">
        <v>19.5336</v>
      </c>
      <c r="H67" s="55" t="str">
        <f t="shared" si="9"/>
        <v/>
      </c>
    </row>
    <row r="68" ht="28.5" customHeight="1" spans="1:8">
      <c r="A68" s="37" t="s">
        <v>107</v>
      </c>
      <c r="B68" s="56" t="s">
        <v>78</v>
      </c>
      <c r="C68" s="63" t="s">
        <v>74</v>
      </c>
      <c r="D68" s="62">
        <v>10</v>
      </c>
      <c r="E68" s="60"/>
      <c r="F68" s="37">
        <f t="shared" si="10"/>
        <v>0</v>
      </c>
      <c r="G68" s="61">
        <v>93.272</v>
      </c>
      <c r="H68" s="55" t="str">
        <f t="shared" si="9"/>
        <v/>
      </c>
    </row>
    <row r="69" ht="28.5" customHeight="1" spans="1:8">
      <c r="A69" s="37" t="s">
        <v>109</v>
      </c>
      <c r="B69" s="56" t="s">
        <v>101</v>
      </c>
      <c r="C69" s="63" t="s">
        <v>118</v>
      </c>
      <c r="D69" s="63">
        <v>1</v>
      </c>
      <c r="E69" s="60"/>
      <c r="F69" s="37">
        <f t="shared" si="10"/>
        <v>0</v>
      </c>
      <c r="G69" s="61">
        <v>492.63</v>
      </c>
      <c r="H69" s="55" t="str">
        <f t="shared" si="9"/>
        <v/>
      </c>
    </row>
    <row r="70" ht="28.5" customHeight="1" spans="1:8">
      <c r="A70" s="37" t="s">
        <v>111</v>
      </c>
      <c r="B70" s="56" t="s">
        <v>80</v>
      </c>
      <c r="C70" s="63" t="s">
        <v>81</v>
      </c>
      <c r="D70" s="63">
        <v>1</v>
      </c>
      <c r="E70" s="60"/>
      <c r="F70" s="37">
        <f t="shared" si="10"/>
        <v>0</v>
      </c>
      <c r="G70" s="61">
        <v>609.18</v>
      </c>
      <c r="H70" s="55" t="str">
        <f t="shared" si="9"/>
        <v/>
      </c>
    </row>
    <row r="71" ht="28.5" customHeight="1" spans="1:8">
      <c r="A71" s="37" t="s">
        <v>130</v>
      </c>
      <c r="B71" s="56" t="s">
        <v>131</v>
      </c>
      <c r="C71" s="37"/>
      <c r="D71" s="56"/>
      <c r="E71" s="60"/>
      <c r="F71" s="56"/>
      <c r="G71" s="61"/>
      <c r="H71" s="55" t="str">
        <f t="shared" si="9"/>
        <v/>
      </c>
    </row>
    <row r="72" ht="28.5" customHeight="1" spans="1:8">
      <c r="A72" s="37" t="s">
        <v>32</v>
      </c>
      <c r="B72" s="56" t="s">
        <v>132</v>
      </c>
      <c r="C72" s="63" t="s">
        <v>118</v>
      </c>
      <c r="D72" s="63">
        <v>24</v>
      </c>
      <c r="E72" s="60"/>
      <c r="F72" s="37">
        <f t="shared" ref="F72:F77" si="11">ROUND(E72*D72,0)</f>
        <v>0</v>
      </c>
      <c r="G72" s="61">
        <v>74.378617</v>
      </c>
      <c r="H72" s="55" t="str">
        <f t="shared" si="9"/>
        <v/>
      </c>
    </row>
    <row r="73" ht="28.5" customHeight="1" spans="1:8">
      <c r="A73" s="37" t="s">
        <v>35</v>
      </c>
      <c r="B73" s="56" t="s">
        <v>133</v>
      </c>
      <c r="C73" s="63" t="s">
        <v>68</v>
      </c>
      <c r="D73" s="63">
        <v>1</v>
      </c>
      <c r="E73" s="60"/>
      <c r="F73" s="37">
        <f t="shared" si="11"/>
        <v>0</v>
      </c>
      <c r="G73" s="61">
        <v>247.9</v>
      </c>
      <c r="H73" s="55" t="str">
        <f t="shared" si="9"/>
        <v/>
      </c>
    </row>
    <row r="74" ht="28.5" customHeight="1" spans="1:8">
      <c r="A74" s="37" t="s">
        <v>37</v>
      </c>
      <c r="B74" s="56" t="s">
        <v>73</v>
      </c>
      <c r="C74" s="63" t="s">
        <v>74</v>
      </c>
      <c r="D74" s="62">
        <v>100</v>
      </c>
      <c r="E74" s="60"/>
      <c r="F74" s="37">
        <f t="shared" si="11"/>
        <v>0</v>
      </c>
      <c r="G74" s="61">
        <v>19.5088</v>
      </c>
      <c r="H74" s="55" t="str">
        <f t="shared" si="9"/>
        <v/>
      </c>
    </row>
    <row r="75" ht="28.5" customHeight="1" spans="1:8">
      <c r="A75" s="37" t="s">
        <v>107</v>
      </c>
      <c r="B75" s="56" t="s">
        <v>78</v>
      </c>
      <c r="C75" s="63" t="s">
        <v>74</v>
      </c>
      <c r="D75" s="62">
        <v>5</v>
      </c>
      <c r="E75" s="60"/>
      <c r="F75" s="37">
        <f t="shared" si="11"/>
        <v>0</v>
      </c>
      <c r="G75" s="61">
        <v>93.272</v>
      </c>
      <c r="H75" s="55" t="str">
        <f t="shared" si="9"/>
        <v/>
      </c>
    </row>
    <row r="76" ht="28.5" customHeight="1" spans="1:8">
      <c r="A76" s="37" t="s">
        <v>109</v>
      </c>
      <c r="B76" s="56" t="s">
        <v>80</v>
      </c>
      <c r="C76" s="63" t="s">
        <v>81</v>
      </c>
      <c r="D76" s="63">
        <v>1</v>
      </c>
      <c r="E76" s="60"/>
      <c r="F76" s="37">
        <f t="shared" si="11"/>
        <v>0</v>
      </c>
      <c r="G76" s="61">
        <v>609.18</v>
      </c>
      <c r="H76" s="55" t="str">
        <f t="shared" si="9"/>
        <v/>
      </c>
    </row>
    <row r="77" ht="28.5" customHeight="1" spans="1:8">
      <c r="A77" s="37" t="s">
        <v>134</v>
      </c>
      <c r="B77" s="56" t="s">
        <v>135</v>
      </c>
      <c r="C77" s="63" t="s">
        <v>136</v>
      </c>
      <c r="D77" s="63">
        <v>9</v>
      </c>
      <c r="E77" s="60"/>
      <c r="F77" s="37">
        <f t="shared" si="11"/>
        <v>0</v>
      </c>
      <c r="G77" s="61">
        <v>4925</v>
      </c>
      <c r="H77" s="55" t="str">
        <f t="shared" si="9"/>
        <v/>
      </c>
    </row>
    <row r="78" ht="28.5" customHeight="1" spans="1:8">
      <c r="A78" s="65" t="s">
        <v>54</v>
      </c>
      <c r="B78" s="65"/>
      <c r="C78" s="65"/>
      <c r="D78" s="65"/>
      <c r="E78" s="58"/>
      <c r="F78" s="22">
        <f>ROUND(SUM(F4:F77),0)</f>
        <v>0</v>
      </c>
      <c r="G78" s="59"/>
      <c r="H78" s="59"/>
    </row>
  </sheetData>
  <sheetProtection algorithmName="SHA-512" hashValue="MJEzsQ61y+WwBN+16yYMN00t8MCzgES5wJbdDjuePDOSK0wSzupbvgG6cBw78EXMKolimMY1lFRIOACMKTjPXQ==" saltValue="f+mx3sbW1u4/rODZs39q3A==" spinCount="100000" sheet="1" objects="1"/>
  <mergeCells count="4">
    <mergeCell ref="A1:F1"/>
    <mergeCell ref="A2:D2"/>
    <mergeCell ref="E2:F2"/>
    <mergeCell ref="A78:E78"/>
  </mergeCells>
  <pageMargins left="0.700694444444445" right="0.700694444444445" top="0.751388888888889" bottom="0.751388888888889" header="0.298611111111111" footer="0.298611111111111"/>
  <pageSetup paperSize="9" scale="7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J19" sqref="J19"/>
    </sheetView>
  </sheetViews>
  <sheetFormatPr defaultColWidth="9" defaultRowHeight="14.25" outlineLevelRow="5" outlineLevelCol="5"/>
  <cols>
    <col min="1" max="1" width="10.625" style="14" customWidth="1"/>
    <col min="2" max="2" width="26.625" style="14" customWidth="1"/>
    <col min="3" max="3" width="7.625" style="14" customWidth="1"/>
    <col min="4" max="6" width="12.625" style="14" customWidth="1"/>
    <col min="7" max="16384" width="9" style="14"/>
  </cols>
  <sheetData>
    <row r="1" ht="28.5" customHeight="1" spans="1:6">
      <c r="A1" s="1" t="s">
        <v>137</v>
      </c>
      <c r="B1" s="1"/>
      <c r="C1" s="1"/>
      <c r="D1" s="1"/>
      <c r="E1" s="1"/>
      <c r="F1" s="1"/>
    </row>
    <row r="2" ht="28.5" customHeight="1" spans="1:6">
      <c r="A2" s="17" t="str">
        <f>总汇总表!A2</f>
        <v>项目名称：2025年及2026年1-3月份怀柔区普通公路日常养护（路网及治超设施运维）                         </v>
      </c>
      <c r="B2" s="17"/>
      <c r="C2" s="17"/>
      <c r="D2" s="17"/>
      <c r="E2" s="18" t="s">
        <v>2</v>
      </c>
      <c r="F2" s="18"/>
    </row>
    <row r="3" ht="28.5" customHeight="1" spans="1:6">
      <c r="A3" s="4" t="s">
        <v>24</v>
      </c>
      <c r="B3" s="4" t="s">
        <v>25</v>
      </c>
      <c r="C3" s="4" t="s">
        <v>26</v>
      </c>
      <c r="D3" s="4" t="s">
        <v>27</v>
      </c>
      <c r="E3" s="4" t="s">
        <v>28</v>
      </c>
      <c r="F3" s="4" t="s">
        <v>29</v>
      </c>
    </row>
    <row r="4" s="15" customFormat="1" ht="28.5" customHeight="1" spans="1:6">
      <c r="A4" s="4" t="s">
        <v>138</v>
      </c>
      <c r="B4" s="10" t="s">
        <v>18</v>
      </c>
      <c r="C4" s="11"/>
      <c r="D4" s="11"/>
      <c r="E4" s="11"/>
      <c r="F4" s="11"/>
    </row>
    <row r="5" s="16" customFormat="1" ht="28.5" customHeight="1" spans="1:6">
      <c r="A5" s="4" t="s">
        <v>32</v>
      </c>
      <c r="B5" s="19" t="s">
        <v>18</v>
      </c>
      <c r="C5" s="4" t="s">
        <v>139</v>
      </c>
      <c r="D5" s="4">
        <v>1</v>
      </c>
      <c r="E5" s="20"/>
      <c r="F5" s="21">
        <f>ROUND(D5*E5,0)</f>
        <v>0</v>
      </c>
    </row>
    <row r="6" ht="28.5" customHeight="1" spans="1:6">
      <c r="A6" s="4" t="s">
        <v>54</v>
      </c>
      <c r="B6" s="4"/>
      <c r="C6" s="4"/>
      <c r="D6" s="4"/>
      <c r="E6" s="4"/>
      <c r="F6" s="22">
        <f>ROUND(SUM(F5:F5),0)</f>
        <v>0</v>
      </c>
    </row>
  </sheetData>
  <sheetProtection algorithmName="SHA-512" hashValue="TeRfMGTzg4ZmgHtfOi+jcNEjnuz6GegFCXS7hUZ0ygzqqnuB4+CudzqdN0+fNairx2M0uiN5wpXzaa8LyLuTNg==" saltValue="BbgrjM1fZ5YLhrHBe6ynIQ==" spinCount="100000" sheet="1" objects="1"/>
  <mergeCells count="4">
    <mergeCell ref="A1:F1"/>
    <mergeCell ref="A2:D2"/>
    <mergeCell ref="E2:F2"/>
    <mergeCell ref="A6:E6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view="pageBreakPreview" zoomScaleNormal="100" workbookViewId="0">
      <selection activeCell="H21" sqref="H21"/>
    </sheetView>
  </sheetViews>
  <sheetFormatPr defaultColWidth="9" defaultRowHeight="14.25" outlineLevelCol="3"/>
  <cols>
    <col min="1" max="1" width="8.375" customWidth="1"/>
    <col min="2" max="2" width="15.375" customWidth="1"/>
    <col min="3" max="3" width="38.375" customWidth="1"/>
    <col min="4" max="4" width="19.375" customWidth="1"/>
    <col min="5" max="5" width="10.375"/>
  </cols>
  <sheetData>
    <row r="1" ht="35.1" customHeight="1" spans="1:4">
      <c r="A1" s="1" t="s">
        <v>140</v>
      </c>
      <c r="B1" s="1"/>
      <c r="C1" s="1"/>
      <c r="D1" s="1"/>
    </row>
    <row r="2" ht="35.1" customHeight="1" spans="1:4">
      <c r="A2" s="2" t="str">
        <f>总汇总表!A2</f>
        <v>项目名称：2025年及2026年1-3月份怀柔区普通公路日常养护（路网及治超设施运维）                         </v>
      </c>
      <c r="B2" s="2"/>
      <c r="C2" s="2"/>
      <c r="D2" s="3" t="s">
        <v>2</v>
      </c>
    </row>
    <row r="3" ht="35.1" customHeight="1" spans="1:4">
      <c r="A3" s="4" t="s">
        <v>3</v>
      </c>
      <c r="B3" s="4" t="s">
        <v>141</v>
      </c>
      <c r="C3" s="40" t="s">
        <v>5</v>
      </c>
      <c r="D3" s="4" t="s">
        <v>11</v>
      </c>
    </row>
    <row r="4" ht="35.1" customHeight="1" spans="1:4">
      <c r="A4" s="4">
        <v>1</v>
      </c>
      <c r="B4" s="4" t="s">
        <v>12</v>
      </c>
      <c r="C4" s="13" t="s">
        <v>142</v>
      </c>
      <c r="D4" s="4">
        <f>'2025年路网设施养护（一类项目）'!F15</f>
        <v>0</v>
      </c>
    </row>
    <row r="5" ht="35.1" customHeight="1" spans="1:4">
      <c r="A5" s="4">
        <v>2</v>
      </c>
      <c r="B5" s="4" t="s">
        <v>14</v>
      </c>
      <c r="C5" s="13" t="s">
        <v>143</v>
      </c>
      <c r="D5" s="4">
        <f>'2025年路网设施维修（二类项目）'!F78</f>
        <v>0</v>
      </c>
    </row>
    <row r="6" ht="35.1" customHeight="1" spans="1:4">
      <c r="A6" s="4">
        <v>3</v>
      </c>
      <c r="B6" s="11" t="s">
        <v>144</v>
      </c>
      <c r="C6" s="11"/>
      <c r="D6" s="4">
        <f>'2025年安全生产费（路网运维）'!F6</f>
        <v>0</v>
      </c>
    </row>
    <row r="7" ht="35.1" customHeight="1" spans="1:4">
      <c r="A7" s="4">
        <v>4</v>
      </c>
      <c r="B7" s="11" t="s">
        <v>145</v>
      </c>
      <c r="C7" s="11"/>
      <c r="D7" s="12">
        <f>SUM(D4:D6,0)</f>
        <v>0</v>
      </c>
    </row>
    <row r="8" ht="35.1" customHeight="1" spans="1:4">
      <c r="A8" s="4">
        <v>5</v>
      </c>
      <c r="B8" s="13" t="s">
        <v>146</v>
      </c>
      <c r="C8" s="13"/>
      <c r="D8" s="4">
        <f>'2025年安全生产费（路网运维）'!F6</f>
        <v>0</v>
      </c>
    </row>
    <row r="9" ht="35.1" customHeight="1" spans="1:4">
      <c r="A9" s="4">
        <v>6</v>
      </c>
      <c r="B9" s="13" t="s">
        <v>147</v>
      </c>
      <c r="C9" s="13"/>
      <c r="D9" s="12">
        <f>ROUND(D7-D8,0)</f>
        <v>0</v>
      </c>
    </row>
    <row r="10" ht="35.1" customHeight="1" spans="1:4">
      <c r="A10" s="4">
        <v>7</v>
      </c>
      <c r="B10" s="11" t="s">
        <v>148</v>
      </c>
      <c r="C10" s="11"/>
      <c r="D10" s="12">
        <f>ROUND(D7,0)</f>
        <v>0</v>
      </c>
    </row>
    <row r="11" spans="1:1">
      <c r="A11" s="14"/>
    </row>
  </sheetData>
  <mergeCells count="7">
    <mergeCell ref="A1:D1"/>
    <mergeCell ref="A2:C2"/>
    <mergeCell ref="B6:C6"/>
    <mergeCell ref="B7:C7"/>
    <mergeCell ref="B8:C8"/>
    <mergeCell ref="B9:C9"/>
    <mergeCell ref="B10:C10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Normal="100" workbookViewId="0">
      <selection activeCell="D5" sqref="D5"/>
    </sheetView>
  </sheetViews>
  <sheetFormatPr defaultColWidth="8.75" defaultRowHeight="14.25" outlineLevelRow="6" outlineLevelCol="5"/>
  <cols>
    <col min="1" max="1" width="10.625" style="23" customWidth="1"/>
    <col min="2" max="2" width="28.5" style="24" customWidth="1"/>
    <col min="3" max="3" width="7.625" style="25" customWidth="1"/>
    <col min="4" max="4" width="10.625" style="26" customWidth="1"/>
    <col min="5" max="5" width="15.375" style="26" customWidth="1"/>
    <col min="6" max="6" width="16.5" style="27" customWidth="1"/>
    <col min="7" max="16384" width="8.75" style="27"/>
  </cols>
  <sheetData>
    <row r="1" ht="28.5" customHeight="1" spans="1:6">
      <c r="A1" s="28" t="s">
        <v>7</v>
      </c>
      <c r="B1" s="28"/>
      <c r="C1" s="28"/>
      <c r="D1" s="28"/>
      <c r="E1" s="28"/>
      <c r="F1" s="28"/>
    </row>
    <row r="2" ht="30" customHeight="1" spans="1:6">
      <c r="A2" s="29" t="str">
        <f>'2025年路网设施养护（一类项目）'!A2</f>
        <v>项目名称：2025年及2026年1-3月份怀柔区普通公路日常养护（路网及治超设施运维）                         </v>
      </c>
      <c r="B2" s="29"/>
      <c r="C2" s="29"/>
      <c r="D2" s="29"/>
      <c r="E2" s="30" t="s">
        <v>149</v>
      </c>
      <c r="F2" s="30"/>
    </row>
    <row r="3" ht="28.5" customHeight="1" spans="1:6">
      <c r="A3" s="31" t="s">
        <v>24</v>
      </c>
      <c r="B3" s="31" t="s">
        <v>25</v>
      </c>
      <c r="C3" s="31" t="s">
        <v>26</v>
      </c>
      <c r="D3" s="31" t="s">
        <v>27</v>
      </c>
      <c r="E3" s="31" t="s">
        <v>28</v>
      </c>
      <c r="F3" s="31" t="s">
        <v>29</v>
      </c>
    </row>
    <row r="4" ht="28.5" customHeight="1" spans="1:6">
      <c r="A4" s="32" t="s">
        <v>150</v>
      </c>
      <c r="B4" s="33" t="s">
        <v>151</v>
      </c>
      <c r="C4" s="32"/>
      <c r="D4" s="34"/>
      <c r="E4" s="35"/>
      <c r="F4" s="36"/>
    </row>
    <row r="5" ht="28.5" customHeight="1" spans="1:6">
      <c r="A5" s="37" t="s">
        <v>32</v>
      </c>
      <c r="B5" s="33" t="s">
        <v>152</v>
      </c>
      <c r="C5" s="32" t="s">
        <v>139</v>
      </c>
      <c r="D5" s="34">
        <v>1</v>
      </c>
      <c r="E5" s="38"/>
      <c r="F5" s="36">
        <f t="shared" ref="F4:F6" si="0">D5*E5</f>
        <v>0</v>
      </c>
    </row>
    <row r="6" ht="28.5" customHeight="1" spans="1:6">
      <c r="A6" s="37" t="s">
        <v>35</v>
      </c>
      <c r="B6" s="33" t="s">
        <v>153</v>
      </c>
      <c r="C6" s="32" t="s">
        <v>139</v>
      </c>
      <c r="D6" s="34">
        <v>1</v>
      </c>
      <c r="E6" s="38"/>
      <c r="F6" s="36">
        <f t="shared" si="0"/>
        <v>0</v>
      </c>
    </row>
    <row r="7" ht="28.5" customHeight="1" spans="1:6">
      <c r="A7" s="39" t="s">
        <v>54</v>
      </c>
      <c r="B7" s="39"/>
      <c r="C7" s="39"/>
      <c r="D7" s="39"/>
      <c r="E7" s="39"/>
      <c r="F7" s="22">
        <f>SUM(F4:F6)</f>
        <v>0</v>
      </c>
    </row>
  </sheetData>
  <sheetProtection algorithmName="SHA-512" hashValue="Fm6FfJKXd2+Ufdmn21qrsMV/BtCxHJwurLVRO7syggiCbgLEyAdPRxo0ifiNb3KYOzKp4SGIkXA0Nz5YB0YO7Q==" saltValue="ZU18REAksIk9JiyHnjL18Q==" spinCount="100000" sheet="1" objects="1"/>
  <mergeCells count="4">
    <mergeCell ref="A1:F1"/>
    <mergeCell ref="A2:D2"/>
    <mergeCell ref="E2:F2"/>
    <mergeCell ref="A7:E7"/>
  </mergeCells>
  <printOptions horizontalCentered="1"/>
  <pageMargins left="0.708333333333333" right="0.708333333333333" top="0.747916666666667" bottom="0.747916666666667" header="0.314583333333333" footer="0.314583333333333"/>
  <pageSetup paperSize="9" scale="85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I4" sqref="I4"/>
    </sheetView>
  </sheetViews>
  <sheetFormatPr defaultColWidth="9" defaultRowHeight="14.25" outlineLevelRow="5" outlineLevelCol="5"/>
  <cols>
    <col min="1" max="1" width="10.625" style="14" customWidth="1"/>
    <col min="2" max="2" width="26.625" style="14" customWidth="1"/>
    <col min="3" max="3" width="7.625" style="14" customWidth="1"/>
    <col min="4" max="6" width="12.625" style="14" customWidth="1"/>
    <col min="7" max="16384" width="9" style="14"/>
  </cols>
  <sheetData>
    <row r="1" ht="28.5" customHeight="1" spans="1:6">
      <c r="A1" s="1" t="s">
        <v>154</v>
      </c>
      <c r="B1" s="1"/>
      <c r="C1" s="1"/>
      <c r="D1" s="1"/>
      <c r="E1" s="1"/>
      <c r="F1" s="1"/>
    </row>
    <row r="2" ht="28.5" customHeight="1" spans="1:6">
      <c r="A2" s="17" t="str">
        <f>总汇总表!A2</f>
        <v>项目名称：2025年及2026年1-3月份怀柔区普通公路日常养护（路网及治超设施运维）                         </v>
      </c>
      <c r="B2" s="17"/>
      <c r="C2" s="17"/>
      <c r="D2" s="17"/>
      <c r="E2" s="18" t="s">
        <v>2</v>
      </c>
      <c r="F2" s="18"/>
    </row>
    <row r="3" ht="28.5" customHeight="1" spans="1:6">
      <c r="A3" s="4" t="s">
        <v>24</v>
      </c>
      <c r="B3" s="4" t="s">
        <v>25</v>
      </c>
      <c r="C3" s="4" t="s">
        <v>26</v>
      </c>
      <c r="D3" s="4" t="s">
        <v>27</v>
      </c>
      <c r="E3" s="4" t="s">
        <v>28</v>
      </c>
      <c r="F3" s="4" t="s">
        <v>29</v>
      </c>
    </row>
    <row r="4" s="15" customFormat="1" ht="28.5" customHeight="1" spans="1:6">
      <c r="A4" s="4" t="s">
        <v>138</v>
      </c>
      <c r="B4" s="10" t="s">
        <v>18</v>
      </c>
      <c r="C4" s="11"/>
      <c r="D4" s="11"/>
      <c r="E4" s="11"/>
      <c r="F4" s="11"/>
    </row>
    <row r="5" s="16" customFormat="1" ht="28.5" customHeight="1" spans="1:6">
      <c r="A5" s="4" t="s">
        <v>32</v>
      </c>
      <c r="B5" s="19" t="s">
        <v>18</v>
      </c>
      <c r="C5" s="4" t="s">
        <v>139</v>
      </c>
      <c r="D5" s="4">
        <v>1</v>
      </c>
      <c r="E5" s="20"/>
      <c r="F5" s="21">
        <f>ROUND(D5*E5,0)</f>
        <v>0</v>
      </c>
    </row>
    <row r="6" ht="28.5" customHeight="1" spans="1:6">
      <c r="A6" s="4" t="s">
        <v>54</v>
      </c>
      <c r="B6" s="4"/>
      <c r="C6" s="4"/>
      <c r="D6" s="4"/>
      <c r="E6" s="4"/>
      <c r="F6" s="22">
        <f>ROUND(SUM(F5:F5),0)</f>
        <v>0</v>
      </c>
    </row>
  </sheetData>
  <sheetProtection algorithmName="SHA-512" hashValue="7aOsVXPnP/AmK8onDDbVK4x66Dv2GKWlaQEC+jimrNVvxIh16dE29BTSP8JCblWkv6TQ94mx0eAmUilhPV3AUg==" saltValue="O8yTMYDW6GdPQ2LR9UK5Kg==" spinCount="100000" sheet="1" objects="1"/>
  <mergeCells count="4">
    <mergeCell ref="A1:F1"/>
    <mergeCell ref="A2:D2"/>
    <mergeCell ref="E2:F2"/>
    <mergeCell ref="A6:E6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view="pageBreakPreview" zoomScaleNormal="100" workbookViewId="0">
      <selection activeCell="B5" sqref="B5:C5"/>
    </sheetView>
  </sheetViews>
  <sheetFormatPr defaultColWidth="9" defaultRowHeight="14.25" outlineLevelCol="3"/>
  <cols>
    <col min="1" max="1" width="8.375" customWidth="1"/>
    <col min="2" max="2" width="15.375" customWidth="1"/>
    <col min="3" max="3" width="38.375" customWidth="1"/>
    <col min="4" max="4" width="19.375" customWidth="1"/>
    <col min="5" max="5" width="9.375"/>
  </cols>
  <sheetData>
    <row r="1" ht="35.1" customHeight="1" spans="1:4">
      <c r="A1" s="1" t="s">
        <v>155</v>
      </c>
      <c r="B1" s="1"/>
      <c r="C1" s="1"/>
      <c r="D1" s="1"/>
    </row>
    <row r="2" ht="35.1" customHeight="1" spans="1:4">
      <c r="A2" s="2" t="str">
        <f>总汇总表!A2</f>
        <v>项目名称：2025年及2026年1-3月份怀柔区普通公路日常养护（路网及治超设施运维）                         </v>
      </c>
      <c r="B2" s="2"/>
      <c r="C2" s="2"/>
      <c r="D2" s="3" t="s">
        <v>2</v>
      </c>
    </row>
    <row r="3" ht="35.1" customHeight="1" spans="1:4">
      <c r="A3" s="4" t="s">
        <v>3</v>
      </c>
      <c r="B3" s="5" t="s">
        <v>5</v>
      </c>
      <c r="C3" s="6"/>
      <c r="D3" s="4" t="s">
        <v>11</v>
      </c>
    </row>
    <row r="4" ht="35.1" customHeight="1" spans="1:4">
      <c r="A4" s="4">
        <v>1</v>
      </c>
      <c r="B4" s="7" t="s">
        <v>151</v>
      </c>
      <c r="C4" s="8"/>
      <c r="D4" s="9">
        <f>'2025年治超设施运维'!F7</f>
        <v>0</v>
      </c>
    </row>
    <row r="5" ht="35.1" customHeight="1" spans="1:4">
      <c r="A5" s="4">
        <v>2</v>
      </c>
      <c r="B5" s="10" t="s">
        <v>156</v>
      </c>
      <c r="C5" s="10"/>
      <c r="D5" s="4">
        <f>'2025年安全生产费（治超设施）'!F6</f>
        <v>0</v>
      </c>
    </row>
    <row r="6" ht="35.1" customHeight="1" spans="1:4">
      <c r="A6" s="4">
        <v>3</v>
      </c>
      <c r="B6" s="11" t="s">
        <v>157</v>
      </c>
      <c r="C6" s="11"/>
      <c r="D6" s="12">
        <f>SUM(D4:D5,0)</f>
        <v>0</v>
      </c>
    </row>
    <row r="7" ht="35.1" customHeight="1" spans="1:4">
      <c r="A7" s="4">
        <v>4</v>
      </c>
      <c r="B7" s="13" t="s">
        <v>146</v>
      </c>
      <c r="C7" s="13"/>
      <c r="D7" s="4">
        <f>'2025年安全生产费（治超设施）'!F6</f>
        <v>0</v>
      </c>
    </row>
    <row r="8" ht="35.1" customHeight="1" spans="1:4">
      <c r="A8" s="4">
        <v>5</v>
      </c>
      <c r="B8" s="13" t="s">
        <v>158</v>
      </c>
      <c r="C8" s="13"/>
      <c r="D8" s="12">
        <f>ROUND(D6-D7,0)</f>
        <v>0</v>
      </c>
    </row>
    <row r="9" ht="35.1" customHeight="1" spans="1:4">
      <c r="A9" s="4">
        <v>6</v>
      </c>
      <c r="B9" s="11" t="s">
        <v>159</v>
      </c>
      <c r="C9" s="11"/>
      <c r="D9" s="12">
        <f>ROUND(D6,0)</f>
        <v>0</v>
      </c>
    </row>
    <row r="10" spans="1:1">
      <c r="A10" s="14"/>
    </row>
  </sheetData>
  <sheetProtection algorithmName="SHA-512" hashValue="ujZsSn/x7WZxF1ORZXUPMXlUkxr8VZ57fExVDoSnjrbZYAVqatmEWfz50IsqWAbERVpNqheTUUY6IWwK/o4qmQ==" saltValue="CdBt+J4R+YwmYzUBbKg2CA==" spinCount="100000" sheet="1" objects="1"/>
  <mergeCells count="9">
    <mergeCell ref="A1:D1"/>
    <mergeCell ref="A2:C2"/>
    <mergeCell ref="B3:C3"/>
    <mergeCell ref="B4:C4"/>
    <mergeCell ref="B5:C5"/>
    <mergeCell ref="B6:C6"/>
    <mergeCell ref="B7:C7"/>
    <mergeCell ref="B8:C8"/>
    <mergeCell ref="B9:C9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view="pageBreakPreview" zoomScaleNormal="100" workbookViewId="0">
      <selection activeCell="F6" sqref="F6"/>
    </sheetView>
  </sheetViews>
  <sheetFormatPr defaultColWidth="8.75" defaultRowHeight="14.25" outlineLevelCol="5"/>
  <cols>
    <col min="1" max="1" width="10.625" style="23" customWidth="1"/>
    <col min="2" max="2" width="26.625" style="24" customWidth="1"/>
    <col min="3" max="3" width="7.625" style="25" customWidth="1"/>
    <col min="4" max="5" width="10.625" style="26" customWidth="1"/>
    <col min="6" max="6" width="12.625" style="27" customWidth="1"/>
    <col min="7" max="16384" width="8.75" style="27"/>
  </cols>
  <sheetData>
    <row r="1" ht="28.5" customHeight="1" spans="1:6">
      <c r="A1" s="28" t="s">
        <v>160</v>
      </c>
      <c r="B1" s="28"/>
      <c r="C1" s="28"/>
      <c r="D1" s="28"/>
      <c r="E1" s="28"/>
      <c r="F1" s="28"/>
    </row>
    <row r="2" ht="28.5" customHeight="1" spans="1:6">
      <c r="A2" s="29" t="str">
        <f>总汇总表!A2</f>
        <v>项目名称：2025年及2026年1-3月份怀柔区普通公路日常养护（路网及治超设施运维）                         </v>
      </c>
      <c r="B2" s="29"/>
      <c r="C2" s="29"/>
      <c r="D2" s="29"/>
      <c r="E2" s="30" t="s">
        <v>2</v>
      </c>
      <c r="F2" s="30"/>
    </row>
    <row r="3" ht="28.5" customHeight="1" spans="1:6">
      <c r="A3" s="31" t="s">
        <v>24</v>
      </c>
      <c r="B3" s="31" t="s">
        <v>25</v>
      </c>
      <c r="C3" s="31" t="s">
        <v>26</v>
      </c>
      <c r="D3" s="31" t="s">
        <v>27</v>
      </c>
      <c r="E3" s="31" t="s">
        <v>28</v>
      </c>
      <c r="F3" s="31" t="s">
        <v>29</v>
      </c>
    </row>
    <row r="4" ht="28.5" customHeight="1" spans="1:6">
      <c r="A4" s="32" t="s">
        <v>30</v>
      </c>
      <c r="B4" s="41" t="s">
        <v>31</v>
      </c>
      <c r="C4" s="31"/>
      <c r="D4" s="31"/>
      <c r="E4" s="31"/>
      <c r="F4" s="36"/>
    </row>
    <row r="5" ht="28.5" customHeight="1" spans="1:6">
      <c r="A5" s="37" t="s">
        <v>32</v>
      </c>
      <c r="B5" s="41" t="s">
        <v>33</v>
      </c>
      <c r="C5" s="31" t="s">
        <v>34</v>
      </c>
      <c r="D5" s="42">
        <v>36</v>
      </c>
      <c r="E5" s="43"/>
      <c r="F5" s="36">
        <f t="shared" ref="F5:F14" si="0">ROUND(E5*D5,0)</f>
        <v>0</v>
      </c>
    </row>
    <row r="6" ht="28.5" customHeight="1" spans="1:6">
      <c r="A6" s="37" t="s">
        <v>35</v>
      </c>
      <c r="B6" s="41" t="s">
        <v>36</v>
      </c>
      <c r="C6" s="31" t="s">
        <v>34</v>
      </c>
      <c r="D6" s="42">
        <v>15</v>
      </c>
      <c r="E6" s="43"/>
      <c r="F6" s="36">
        <f t="shared" si="0"/>
        <v>0</v>
      </c>
    </row>
    <row r="7" ht="28.5" customHeight="1" spans="1:6">
      <c r="A7" s="37" t="s">
        <v>37</v>
      </c>
      <c r="B7" s="41" t="s">
        <v>38</v>
      </c>
      <c r="C7" s="31" t="s">
        <v>34</v>
      </c>
      <c r="D7" s="42">
        <v>4</v>
      </c>
      <c r="E7" s="43"/>
      <c r="F7" s="36">
        <f t="shared" si="0"/>
        <v>0</v>
      </c>
    </row>
    <row r="8" ht="28.5" customHeight="1" spans="1:6">
      <c r="A8" s="32" t="s">
        <v>39</v>
      </c>
      <c r="B8" s="33" t="s">
        <v>40</v>
      </c>
      <c r="C8" s="31" t="s">
        <v>34</v>
      </c>
      <c r="D8" s="36">
        <v>34</v>
      </c>
      <c r="E8" s="38"/>
      <c r="F8" s="36">
        <f t="shared" si="0"/>
        <v>0</v>
      </c>
    </row>
    <row r="9" ht="28.5" customHeight="1" spans="1:6">
      <c r="A9" s="32" t="s">
        <v>41</v>
      </c>
      <c r="B9" s="33" t="s">
        <v>42</v>
      </c>
      <c r="C9" s="31" t="s">
        <v>34</v>
      </c>
      <c r="D9" s="44">
        <v>81</v>
      </c>
      <c r="E9" s="38"/>
      <c r="F9" s="36">
        <f t="shared" si="0"/>
        <v>0</v>
      </c>
    </row>
    <row r="10" ht="28.5" customHeight="1" spans="1:6">
      <c r="A10" s="32" t="s">
        <v>43</v>
      </c>
      <c r="B10" s="33" t="s">
        <v>44</v>
      </c>
      <c r="C10" s="31" t="s">
        <v>34</v>
      </c>
      <c r="D10" s="44">
        <v>2</v>
      </c>
      <c r="E10" s="38"/>
      <c r="F10" s="36">
        <f t="shared" si="0"/>
        <v>0</v>
      </c>
    </row>
    <row r="11" ht="28.5" customHeight="1" spans="1:6">
      <c r="A11" s="32" t="s">
        <v>45</v>
      </c>
      <c r="B11" s="33" t="s">
        <v>161</v>
      </c>
      <c r="C11" s="31" t="s">
        <v>34</v>
      </c>
      <c r="D11" s="44">
        <v>10</v>
      </c>
      <c r="E11" s="38"/>
      <c r="F11" s="36">
        <f t="shared" si="0"/>
        <v>0</v>
      </c>
    </row>
    <row r="12" ht="28.5" customHeight="1" spans="1:6">
      <c r="A12" s="32" t="s">
        <v>47</v>
      </c>
      <c r="B12" s="33" t="s">
        <v>48</v>
      </c>
      <c r="C12" s="31" t="s">
        <v>34</v>
      </c>
      <c r="D12" s="44">
        <v>15</v>
      </c>
      <c r="E12" s="38"/>
      <c r="F12" s="36">
        <f t="shared" si="0"/>
        <v>0</v>
      </c>
    </row>
    <row r="13" ht="28.5" customHeight="1" spans="1:6">
      <c r="A13" s="32" t="s">
        <v>49</v>
      </c>
      <c r="B13" s="33" t="s">
        <v>50</v>
      </c>
      <c r="C13" s="31" t="s">
        <v>34</v>
      </c>
      <c r="D13" s="44">
        <v>4</v>
      </c>
      <c r="E13" s="38"/>
      <c r="F13" s="36">
        <f t="shared" si="0"/>
        <v>0</v>
      </c>
    </row>
    <row r="14" ht="28.5" customHeight="1" spans="1:6">
      <c r="A14" s="32" t="s">
        <v>51</v>
      </c>
      <c r="B14" s="33" t="s">
        <v>52</v>
      </c>
      <c r="C14" s="32" t="s">
        <v>53</v>
      </c>
      <c r="D14" s="44">
        <v>6</v>
      </c>
      <c r="E14" s="38"/>
      <c r="F14" s="36">
        <f t="shared" si="0"/>
        <v>0</v>
      </c>
    </row>
    <row r="15" ht="28.5" customHeight="1" spans="1:6">
      <c r="A15" s="39" t="s">
        <v>54</v>
      </c>
      <c r="B15" s="39"/>
      <c r="C15" s="39"/>
      <c r="D15" s="39"/>
      <c r="E15" s="39"/>
      <c r="F15" s="22">
        <f>ROUND(SUM(F4:F14),0)</f>
        <v>0</v>
      </c>
    </row>
  </sheetData>
  <sheetProtection algorithmName="SHA-512" hashValue="O0fX/hWnHwIyDbHZJz3upHxD5drbvzrST4V13G64yIMEkWuHvpjpAQ8X3i3FI6fgqY5b4EUwfj9aA+Uh3hcWFw==" saltValue="BQEmpb/TW339o+F5p5IF3Q==" spinCount="100000" sheet="1" objects="1"/>
  <mergeCells count="4">
    <mergeCell ref="A1:F1"/>
    <mergeCell ref="A2:D2"/>
    <mergeCell ref="E2:F2"/>
    <mergeCell ref="A15:E15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2" master="" otherUserPermission="visible"/>
  <rangeList sheetStid="9" master="" otherUserPermission="visible"/>
  <rangeList sheetStid="1" master="" otherUserPermission="visible"/>
  <rangeList sheetStid="45" master="" otherUserPermission="visible"/>
  <rangeList sheetStid="43" master="" otherUserPermission="visible"/>
  <rangeList sheetStid="39" master="" otherUserPermission="visible"/>
  <rangeList sheetStid="47" master="" otherUserPermission="visible"/>
  <rangeList sheetStid="122" master="" otherUserPermission="visible"/>
  <rangeList sheetStid="115" master="" otherUserPermission="visible"/>
  <rangeList sheetStid="116" master="" otherUserPermission="visible"/>
  <rangeList sheetStid="120" master="" otherUserPermission="visible"/>
  <rangeList sheetStid="119" master="" otherUserPermission="visible"/>
  <rangeList sheetStid="117" master="" otherUserPermission="visible"/>
  <rangeList sheetStid="46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总汇总表</vt:lpstr>
      <vt:lpstr>2025年路网设施养护（一类项目）</vt:lpstr>
      <vt:lpstr>2025年路网设施维修（二类项目）</vt:lpstr>
      <vt:lpstr>2025年安全生产费（路网运维）</vt:lpstr>
      <vt:lpstr>2025年工程量清单汇总表（路网设施运维）</vt:lpstr>
      <vt:lpstr>2025年治超设施运维</vt:lpstr>
      <vt:lpstr>2025年安全生产费（治超设施）</vt:lpstr>
      <vt:lpstr>2025年工程量清单汇总表（治超设施）</vt:lpstr>
      <vt:lpstr>2026年1-3月路网设施养护（一类项目）</vt:lpstr>
      <vt:lpstr>2026年1-3月安全生产费（路网运维）</vt:lpstr>
      <vt:lpstr>2026年1-3月工程量清单汇总表（路网设施运维） </vt:lpstr>
      <vt:lpstr>2026年1-3月治超设施运维</vt:lpstr>
      <vt:lpstr>2026年1-3月安全生产费（治超设施）</vt:lpstr>
      <vt:lpstr>2026年1-3月工程量清单汇总表（治超设施）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zxxy</dc:creator>
  <cp:lastModifiedBy>LRD</cp:lastModifiedBy>
  <dcterms:created xsi:type="dcterms:W3CDTF">2020-08-18T09:45:00Z</dcterms:created>
  <cp:lastPrinted>2022-03-01T07:40:00Z</cp:lastPrinted>
  <dcterms:modified xsi:type="dcterms:W3CDTF">2024-12-24T05:28:54Z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B45695C924CA49FBBCA7A5B6E3D9A8CB_13</vt:lpwstr>
  </property>
  <property fmtid="{D5CDD505-2E9C-101B-9397-08002B2CF9AE}" pid="4" name="KSOReadingLayout">
    <vt:bool>true</vt:bool>
  </property>
</Properties>
</file>